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andprint\projects\Projects\700-017-Blackpool-Strategic Outline Business Case for Blackpool Bridges\Documents\OUT\Documents Issued\GROWTH FUND APPLICATION FORMS\"/>
    </mc:Choice>
  </mc:AlternateContent>
  <bookViews>
    <workbookView xWindow="0" yWindow="0" windowWidth="24000" windowHeight="79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R15" i="1" l="1"/>
  <c r="R74" i="1"/>
  <c r="Q74" i="1"/>
  <c r="P74" i="1"/>
  <c r="O74" i="1"/>
  <c r="N74" i="1"/>
  <c r="R73" i="1"/>
  <c r="Q73" i="1"/>
  <c r="P73" i="1"/>
  <c r="O73" i="1"/>
  <c r="N73" i="1"/>
  <c r="R72" i="1"/>
  <c r="P72" i="1"/>
  <c r="O72" i="1"/>
  <c r="N72" i="1"/>
  <c r="Q71" i="1"/>
  <c r="P71" i="1"/>
  <c r="O71" i="1"/>
  <c r="N71" i="1"/>
  <c r="R70" i="1"/>
  <c r="Q70" i="1"/>
  <c r="P70" i="1"/>
  <c r="O70" i="1"/>
  <c r="R67" i="1"/>
  <c r="Q67" i="1"/>
  <c r="P67" i="1"/>
  <c r="O67" i="1"/>
  <c r="N67" i="1"/>
  <c r="R66" i="1"/>
  <c r="P66" i="1"/>
  <c r="O66" i="1"/>
  <c r="N66" i="1"/>
  <c r="R65" i="1"/>
  <c r="Q65" i="1"/>
  <c r="P65" i="1"/>
  <c r="O65" i="1"/>
  <c r="N65" i="1"/>
  <c r="Q64" i="1"/>
  <c r="P64" i="1"/>
  <c r="O64" i="1"/>
  <c r="N64" i="1"/>
  <c r="R63" i="1"/>
  <c r="Q63" i="1"/>
  <c r="P63" i="1"/>
  <c r="O63" i="1"/>
  <c r="R60" i="1"/>
  <c r="Q60" i="1"/>
  <c r="P60" i="1"/>
  <c r="O60" i="1"/>
  <c r="N60" i="1"/>
  <c r="R59" i="1"/>
  <c r="Q59" i="1"/>
  <c r="P59" i="1"/>
  <c r="O59" i="1"/>
  <c r="N59" i="1"/>
  <c r="R58" i="1"/>
  <c r="P58" i="1"/>
  <c r="O58" i="1"/>
  <c r="N58" i="1"/>
  <c r="Q57" i="1"/>
  <c r="P57" i="1"/>
  <c r="O57" i="1"/>
  <c r="N57" i="1"/>
  <c r="R56" i="1"/>
  <c r="Q56" i="1"/>
  <c r="P56" i="1"/>
  <c r="O56" i="1"/>
  <c r="R53" i="1"/>
  <c r="Q53" i="1"/>
  <c r="P53" i="1"/>
  <c r="O53" i="1"/>
  <c r="N53" i="1"/>
  <c r="R52" i="1"/>
  <c r="Q52" i="1"/>
  <c r="O52" i="1"/>
  <c r="N52" i="1"/>
  <c r="R51" i="1"/>
  <c r="Q51" i="1"/>
  <c r="P51" i="1"/>
  <c r="O51" i="1"/>
  <c r="N51" i="1"/>
  <c r="Q50" i="1"/>
  <c r="P50" i="1"/>
  <c r="O50" i="1"/>
  <c r="N50" i="1"/>
  <c r="R49" i="1"/>
  <c r="Q49" i="1"/>
  <c r="P49" i="1"/>
  <c r="O49" i="1"/>
  <c r="R46" i="1"/>
  <c r="Q46" i="1"/>
  <c r="P46" i="1"/>
  <c r="O46" i="1"/>
  <c r="N46" i="1"/>
  <c r="R45" i="1"/>
  <c r="P45" i="1"/>
  <c r="O45" i="1"/>
  <c r="N45" i="1"/>
  <c r="R44" i="1"/>
  <c r="Q44" i="1"/>
  <c r="P44" i="1"/>
  <c r="O44" i="1"/>
  <c r="N44" i="1"/>
  <c r="Q43" i="1"/>
  <c r="P43" i="1"/>
  <c r="O43" i="1"/>
  <c r="N43" i="1"/>
  <c r="R42" i="1"/>
  <c r="Q42" i="1"/>
  <c r="P42" i="1"/>
  <c r="O42" i="1"/>
  <c r="R39" i="1"/>
  <c r="Q39" i="1"/>
  <c r="P39" i="1"/>
  <c r="O39" i="1"/>
  <c r="N39" i="1"/>
  <c r="R38" i="1"/>
  <c r="Q38" i="1"/>
  <c r="P38" i="1"/>
  <c r="O38" i="1"/>
  <c r="N38" i="1"/>
  <c r="R37" i="1"/>
  <c r="P37" i="1"/>
  <c r="O37" i="1"/>
  <c r="N37" i="1"/>
  <c r="Q36" i="1"/>
  <c r="P36" i="1"/>
  <c r="O36" i="1"/>
  <c r="N36" i="1"/>
  <c r="R35" i="1"/>
  <c r="Q35" i="1"/>
  <c r="P35" i="1"/>
  <c r="O35" i="1"/>
  <c r="R32" i="1"/>
  <c r="Q32" i="1"/>
  <c r="P32" i="1"/>
  <c r="O32" i="1"/>
  <c r="N32" i="1"/>
  <c r="Q31" i="1"/>
  <c r="P31" i="1"/>
  <c r="O31" i="1"/>
  <c r="N31" i="1"/>
  <c r="R30" i="1"/>
  <c r="Q30" i="1"/>
  <c r="P30" i="1"/>
  <c r="O30" i="1"/>
  <c r="N30" i="1"/>
  <c r="Q29" i="1"/>
  <c r="P29" i="1"/>
  <c r="O29" i="1"/>
  <c r="N29" i="1"/>
  <c r="R28" i="1"/>
  <c r="Q28" i="1"/>
  <c r="P28" i="1"/>
  <c r="O28" i="1"/>
  <c r="R25" i="1"/>
  <c r="Q25" i="1"/>
  <c r="P25" i="1"/>
  <c r="O25" i="1"/>
  <c r="N25" i="1"/>
  <c r="Q24" i="1"/>
  <c r="P24" i="1"/>
  <c r="O24" i="1"/>
  <c r="N24" i="1"/>
  <c r="R23" i="1"/>
  <c r="Q23" i="1"/>
  <c r="P23" i="1"/>
  <c r="O23" i="1"/>
  <c r="N23" i="1"/>
  <c r="Q22" i="1"/>
  <c r="P22" i="1"/>
  <c r="O22" i="1"/>
  <c r="N22" i="1"/>
  <c r="R21" i="1"/>
  <c r="Q21" i="1"/>
  <c r="P21" i="1"/>
  <c r="O21" i="1"/>
  <c r="R18" i="1"/>
  <c r="Q18" i="1"/>
  <c r="P18" i="1"/>
  <c r="O18" i="1"/>
  <c r="N18" i="1"/>
  <c r="Q17" i="1"/>
  <c r="P17" i="1"/>
  <c r="O17" i="1"/>
  <c r="N17" i="1"/>
  <c r="R16" i="1"/>
  <c r="Q16" i="1"/>
  <c r="P16" i="1"/>
  <c r="O16" i="1"/>
  <c r="N16" i="1"/>
  <c r="Q15" i="1"/>
  <c r="P15" i="1"/>
  <c r="O15" i="1"/>
  <c r="N15" i="1"/>
  <c r="R14" i="1"/>
  <c r="Q14" i="1"/>
  <c r="P14" i="1"/>
  <c r="O14" i="1"/>
  <c r="R11" i="1"/>
  <c r="Q11" i="1"/>
  <c r="P11" i="1"/>
  <c r="O11" i="1"/>
  <c r="N11" i="1"/>
  <c r="Q10" i="1"/>
  <c r="P10" i="1"/>
  <c r="O10" i="1"/>
  <c r="N10" i="1"/>
  <c r="R9" i="1"/>
  <c r="Q9" i="1"/>
  <c r="P9" i="1"/>
  <c r="O9" i="1"/>
  <c r="N9" i="1"/>
  <c r="Q8" i="1"/>
  <c r="P8" i="1"/>
  <c r="O8" i="1"/>
  <c r="N8" i="1"/>
  <c r="R7" i="1"/>
  <c r="Q7" i="1"/>
  <c r="P7" i="1"/>
  <c r="O7" i="1"/>
</calcChain>
</file>

<file path=xl/sharedStrings.xml><?xml version="1.0" encoding="utf-8"?>
<sst xmlns="http://schemas.openxmlformats.org/spreadsheetml/2006/main" count="281" uniqueCount="76">
  <si>
    <t>Risk Identification</t>
  </si>
  <si>
    <t>Qualitative Risk Assessment</t>
  </si>
  <si>
    <t>Risk Response Plan</t>
  </si>
  <si>
    <t>Monitoring and Control</t>
  </si>
  <si>
    <t>Status</t>
  </si>
  <si>
    <t>Risk Category</t>
  </si>
  <si>
    <t xml:space="preserve">Risk Event </t>
  </si>
  <si>
    <t>Cause</t>
  </si>
  <si>
    <t>Effect</t>
  </si>
  <si>
    <t>Threat or Opportunity</t>
  </si>
  <si>
    <t>Probability</t>
  </si>
  <si>
    <t>Impact</t>
  </si>
  <si>
    <t>Risk Matrix</t>
  </si>
  <si>
    <t>Response Strategy</t>
  </si>
  <si>
    <t>Response Actions</t>
  </si>
  <si>
    <t>Interval or Milestone Check</t>
  </si>
  <si>
    <t>Status: Date and Review Comments</t>
  </si>
  <si>
    <t>Active</t>
  </si>
  <si>
    <t>External</t>
  </si>
  <si>
    <t>Project not fully funded</t>
  </si>
  <si>
    <t xml:space="preserve">Budget Constraints- allocation in doubt or subject to change </t>
  </si>
  <si>
    <t>Project delayed</t>
  </si>
  <si>
    <t>Threat</t>
  </si>
  <si>
    <t>Time</t>
  </si>
  <si>
    <t>High</t>
  </si>
  <si>
    <t>Very High</t>
  </si>
  <si>
    <t>VH</t>
  </si>
  <si>
    <t>Monthly</t>
  </si>
  <si>
    <t>H</t>
  </si>
  <si>
    <t>X</t>
  </si>
  <si>
    <t>M</t>
  </si>
  <si>
    <t>L</t>
  </si>
  <si>
    <t>VL</t>
  </si>
  <si>
    <t>Major disruption to highway network if project fails with consequential effects on business, growth and tourism in the area</t>
  </si>
  <si>
    <t>Low</t>
  </si>
  <si>
    <t>Major disruption to rail routes in and out of Blackpool due to failing bridges.</t>
  </si>
  <si>
    <t>Damage and disruption to passing trains due to loose and spalling concrete.</t>
  </si>
  <si>
    <t>Statutory undertaker’s plant and equipment within the bridge deck requiring diversion or temporary support.</t>
  </si>
  <si>
    <t>Failure to undertake work to Plymouth Road Railway Bridge in advance of Network Rail line electrification</t>
  </si>
  <si>
    <t>Seasonal traffic management restrictions on local road network.</t>
  </si>
  <si>
    <t>Third party resource limitations (Network Rail and Statutory Undertakers)</t>
  </si>
  <si>
    <t>Third party procedural requirements (Network Rail).</t>
  </si>
  <si>
    <t xml:space="preserve">Project may be divided into 2 or 3 phases </t>
  </si>
  <si>
    <t>Project Sponsor</t>
  </si>
  <si>
    <t>Becomes active 2017</t>
  </si>
  <si>
    <t>Long-term</t>
  </si>
  <si>
    <t>No inward investment</t>
  </si>
  <si>
    <t>Death or serious injury. Reputation risk.</t>
  </si>
  <si>
    <t>x</t>
  </si>
  <si>
    <t>Increase frequency of inspections</t>
  </si>
  <si>
    <t>Network Rail</t>
  </si>
  <si>
    <t>Project cost increased significantly</t>
  </si>
  <si>
    <t>Medium</t>
  </si>
  <si>
    <t>Early liaison with Network Rail ongoing</t>
  </si>
  <si>
    <t>Project Manager</t>
  </si>
  <si>
    <t>Project delayed and additional cost</t>
  </si>
  <si>
    <t>Time and cost</t>
  </si>
  <si>
    <t>Primary Objective</t>
  </si>
  <si>
    <t xml:space="preserve">Programming constraints </t>
  </si>
  <si>
    <t>Early liaison with BBC TMA Officer ongoing</t>
  </si>
  <si>
    <t>Internal</t>
  </si>
  <si>
    <t>Lack of availability of track possessions leading to delays</t>
  </si>
  <si>
    <t>Early liaison with Network Rail and Statutory Undertakers ongoing</t>
  </si>
  <si>
    <t>Health &amp; Safety</t>
  </si>
  <si>
    <t>Mitigate through HAMP, Lifecycle Planning and Communications Plan</t>
  </si>
  <si>
    <t>Mitigate through increased frequency of trackside inspections</t>
  </si>
  <si>
    <t xml:space="preserve">Mitigate through budget re-profiling budget </t>
  </si>
  <si>
    <t xml:space="preserve">Mitigate through trial holes, ground radar and SU liaison </t>
  </si>
  <si>
    <t xml:space="preserve">Mitigate through off-season working, overnight closures and liaison with NR </t>
  </si>
  <si>
    <t xml:space="preserve">Mitigate through early planning and liaison with NR </t>
  </si>
  <si>
    <t>Mitigate through early planning and liaison with NR and SU</t>
  </si>
  <si>
    <t>Advanced trial holes and investigation ongoing</t>
  </si>
  <si>
    <t>RISK REGISTER Version 1 - 02/01/15</t>
  </si>
  <si>
    <r>
      <rPr>
        <b/>
        <u/>
        <sz val="22"/>
        <color theme="1"/>
        <rFont val="Calibri"/>
        <family val="2"/>
        <scheme val="minor"/>
      </rPr>
      <t>BLACKPOOL BRIDGES PROJECT - APPENDIX D</t>
    </r>
    <r>
      <rPr>
        <sz val="22"/>
        <color theme="1"/>
        <rFont val="Calibri"/>
        <family val="2"/>
        <scheme val="minor"/>
      </rPr>
      <t xml:space="preserve">  </t>
    </r>
  </si>
  <si>
    <t xml:space="preserve">Unforeseen event </t>
  </si>
  <si>
    <t>Responsible   Entity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</si>
</sst>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b/>
      <sz val="10"/>
      <color indexed="9"/>
      <name val="Arial"/>
      <family val="2"/>
    </font>
    <font>
      <b/>
      <sz val="8"/>
      <name val="Arial"/>
      <family val="2"/>
    </font>
    <font>
      <b/>
      <sz val="22"/>
      <name val="Arial"/>
      <family val="2"/>
    </font>
    <font>
      <b/>
      <sz val="22"/>
      <name val="Arial"/>
    </font>
    <font>
      <b/>
      <sz val="11"/>
      <name val="Arial"/>
      <family val="2"/>
    </font>
    <font>
      <sz val="22"/>
      <color theme="1"/>
      <name val="Calibri"/>
      <family val="2"/>
      <scheme val="minor"/>
    </font>
    <font>
      <b/>
      <u/>
      <sz val="22"/>
      <color theme="1"/>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8"/>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89">
    <xf numFmtId="0" fontId="0" fillId="0" borderId="0" xfId="0"/>
    <xf numFmtId="0" fontId="1" fillId="0" borderId="1" xfId="0" applyFont="1" applyBorder="1" applyAlignment="1">
      <alignment horizontal="center" vertical="center" wrapText="1"/>
    </xf>
    <xf numFmtId="0" fontId="3" fillId="0" borderId="0"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0"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5" xfId="0" applyFont="1" applyFill="1" applyBorder="1" applyAlignment="1">
      <alignment horizontal="center" vertical="center"/>
    </xf>
    <xf numFmtId="0" fontId="3" fillId="0" borderId="0" xfId="0" applyFont="1" applyBorder="1" applyAlignment="1">
      <alignment horizontal="center" vertical="center"/>
    </xf>
    <xf numFmtId="0" fontId="3" fillId="8" borderId="5"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7"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0" borderId="0" xfId="0" applyFont="1" applyBorder="1" applyAlignment="1">
      <alignment horizontal="center"/>
    </xf>
    <xf numFmtId="0" fontId="3" fillId="0" borderId="5" xfId="0" applyFont="1" applyFill="1" applyBorder="1" applyAlignment="1">
      <alignment horizontal="center" vertical="center"/>
    </xf>
    <xf numFmtId="0" fontId="5" fillId="0" borderId="8" xfId="0" applyFont="1" applyBorder="1" applyAlignment="1">
      <alignment horizontal="center"/>
    </xf>
    <xf numFmtId="0" fontId="4" fillId="0" borderId="9" xfId="0" applyFont="1" applyBorder="1" applyAlignment="1">
      <alignment horizontal="center"/>
    </xf>
    <xf numFmtId="0" fontId="3" fillId="8" borderId="0" xfId="0" applyFont="1" applyFill="1" applyBorder="1" applyAlignment="1">
      <alignment horizontal="center" vertical="center"/>
    </xf>
    <xf numFmtId="0" fontId="4" fillId="8"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8" borderId="0" xfId="0" applyFont="1" applyFill="1" applyBorder="1" applyAlignment="1">
      <alignment horizontal="center" vertical="center"/>
    </xf>
    <xf numFmtId="0" fontId="0" fillId="0" borderId="0" xfId="0" applyBorder="1"/>
    <xf numFmtId="0" fontId="0" fillId="0" borderId="14" xfId="0" applyBorder="1"/>
    <xf numFmtId="0" fontId="0" fillId="0" borderId="18" xfId="0" applyBorder="1"/>
    <xf numFmtId="0" fontId="0" fillId="0" borderId="0" xfId="0" applyAlignment="1">
      <alignment wrapText="1"/>
    </xf>
    <xf numFmtId="0" fontId="0" fillId="0" borderId="21" xfId="0" applyBorder="1"/>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2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textRotation="90" wrapText="1"/>
    </xf>
    <xf numFmtId="0" fontId="0" fillId="0" borderId="20" xfId="0" applyBorder="1" applyAlignment="1"/>
    <xf numFmtId="0" fontId="0" fillId="0" borderId="12" xfId="0" applyBorder="1" applyAlignment="1"/>
    <xf numFmtId="0" fontId="0" fillId="0" borderId="13" xfId="0" applyBorder="1" applyAlignment="1"/>
    <xf numFmtId="0" fontId="0" fillId="0" borderId="19" xfId="0" applyBorder="1" applyAlignment="1"/>
    <xf numFmtId="0" fontId="0" fillId="0" borderId="0" xfId="0" applyAlignment="1"/>
    <xf numFmtId="0" fontId="0" fillId="0" borderId="14" xfId="0" applyBorder="1" applyAlignment="1"/>
    <xf numFmtId="0" fontId="0" fillId="0" borderId="27" xfId="0" applyBorder="1" applyAlignment="1"/>
    <xf numFmtId="0" fontId="0" fillId="0" borderId="21" xfId="0" applyBorder="1" applyAlignment="1"/>
    <xf numFmtId="0" fontId="0" fillId="0" borderId="18" xfId="0" applyBorder="1" applyAlignment="1"/>
    <xf numFmtId="0" fontId="1" fillId="2" borderId="25" xfId="0" applyFont="1" applyFill="1" applyBorder="1" applyAlignment="1">
      <alignment horizontal="center" vertical="center"/>
    </xf>
    <xf numFmtId="0" fontId="1" fillId="2" borderId="23" xfId="0" applyFont="1" applyFill="1" applyBorder="1" applyAlignment="1">
      <alignment horizontal="center" vertical="center"/>
    </xf>
    <xf numFmtId="0" fontId="1" fillId="3" borderId="25" xfId="0" applyFont="1" applyFill="1" applyBorder="1" applyAlignment="1">
      <alignment horizontal="center" vertical="center"/>
    </xf>
    <xf numFmtId="0" fontId="0" fillId="3" borderId="23" xfId="0" applyFill="1" applyBorder="1" applyAlignment="1">
      <alignment horizontal="center" vertical="center"/>
    </xf>
    <xf numFmtId="0" fontId="0" fillId="3" borderId="26" xfId="0" applyFill="1" applyBorder="1" applyAlignment="1">
      <alignment horizontal="center" vertical="center"/>
    </xf>
    <xf numFmtId="0" fontId="2" fillId="4" borderId="4" xfId="0" applyFont="1" applyFill="1" applyBorder="1" applyAlignment="1">
      <alignment horizontal="center" vertical="center"/>
    </xf>
    <xf numFmtId="0" fontId="0" fillId="0" borderId="9" xfId="0" applyBorder="1" applyAlignment="1">
      <alignment horizontal="center" vertical="center"/>
    </xf>
    <xf numFmtId="0" fontId="1" fillId="5" borderId="25" xfId="0" applyFont="1" applyFill="1" applyBorder="1" applyAlignment="1">
      <alignment horizontal="center" vertical="center"/>
    </xf>
    <xf numFmtId="0" fontId="0" fillId="0" borderId="23" xfId="0" applyBorder="1" applyAlignment="1"/>
    <xf numFmtId="0" fontId="0" fillId="0" borderId="22" xfId="0" applyBorder="1" applyAlignment="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1" xfId="0" applyFill="1" applyBorder="1" applyAlignment="1">
      <alignment horizontal="center" vertical="center" wrapText="1"/>
    </xf>
    <xf numFmtId="14"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11" xfId="0" applyBorder="1" applyAlignment="1">
      <alignment horizontal="center" vertical="center" textRotation="90" wrapText="1"/>
    </xf>
    <xf numFmtId="0" fontId="3" fillId="0" borderId="10" xfId="0" applyFont="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8" fillId="0" borderId="19" xfId="0" applyFont="1" applyBorder="1" applyAlignment="1">
      <alignment horizontal="center" wrapText="1"/>
    </xf>
    <xf numFmtId="0" fontId="8" fillId="0" borderId="0" xfId="0" applyFont="1" applyBorder="1" applyAlignment="1">
      <alignment horizontal="center" wrapText="1"/>
    </xf>
    <xf numFmtId="0" fontId="8" fillId="0" borderId="14" xfId="0" applyFont="1" applyBorder="1" applyAlignment="1">
      <alignment horizont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546100</xdr:colOff>
      <xdr:row>1</xdr:row>
      <xdr:rowOff>771229</xdr:rowOff>
    </xdr:from>
    <xdr:to>
      <xdr:col>21</xdr:col>
      <xdr:colOff>1562100</xdr:colOff>
      <xdr:row>2</xdr:row>
      <xdr:rowOff>91919</xdr:rowOff>
    </xdr:to>
    <xdr:pic>
      <xdr:nvPicPr>
        <xdr:cNvPr id="3" name="Picture 2" descr="wilde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48400" y="974429"/>
          <a:ext cx="1016000" cy="476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469900</xdr:colOff>
      <xdr:row>1</xdr:row>
      <xdr:rowOff>114300</xdr:rowOff>
    </xdr:from>
    <xdr:to>
      <xdr:col>4</xdr:col>
      <xdr:colOff>1082155</xdr:colOff>
      <xdr:row>3</xdr:row>
      <xdr:rowOff>381000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4300" y="317500"/>
          <a:ext cx="216165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tabSelected="1" topLeftCell="A58" zoomScale="75" zoomScaleNormal="75" workbookViewId="0">
      <selection activeCell="AA4" sqref="AA4"/>
    </sheetView>
  </sheetViews>
  <sheetFormatPr defaultRowHeight="15" x14ac:dyDescent="0.25"/>
  <cols>
    <col min="1" max="1" width="4.5703125" customWidth="1"/>
    <col min="4" max="4" width="14.140625" customWidth="1"/>
    <col min="5" max="5" width="32.85546875" customWidth="1"/>
    <col min="6" max="6" width="22.140625" customWidth="1"/>
    <col min="7" max="7" width="11.85546875" customWidth="1"/>
    <col min="9" max="9" width="14.42578125" customWidth="1"/>
    <col min="10" max="10" width="13.42578125" customWidth="1"/>
    <col min="11" max="11" width="10.5703125" customWidth="1"/>
    <col min="19" max="19" width="31.5703125" customWidth="1"/>
    <col min="20" max="20" width="13.42578125" customWidth="1"/>
    <col min="21" max="21" width="15.140625" customWidth="1"/>
    <col min="22" max="22" width="27.7109375" customWidth="1"/>
    <col min="23" max="23" width="20.140625" customWidth="1"/>
  </cols>
  <sheetData>
    <row r="1" spans="1:26" ht="15.75" thickBot="1" x14ac:dyDescent="0.3">
      <c r="A1" s="22"/>
    </row>
    <row r="2" spans="1:26" ht="90.75" customHeight="1" x14ac:dyDescent="0.25">
      <c r="A2" s="23"/>
      <c r="B2" s="35"/>
      <c r="C2" s="36"/>
      <c r="D2" s="36"/>
      <c r="E2" s="37"/>
      <c r="F2" s="86" t="s">
        <v>73</v>
      </c>
      <c r="G2" s="87"/>
      <c r="H2" s="87"/>
      <c r="I2" s="87"/>
      <c r="J2" s="87"/>
      <c r="K2" s="87"/>
      <c r="L2" s="87"/>
      <c r="M2" s="87"/>
      <c r="N2" s="87"/>
      <c r="O2" s="87"/>
      <c r="P2" s="87"/>
      <c r="Q2" s="87"/>
      <c r="R2" s="87"/>
      <c r="S2" s="87"/>
      <c r="T2" s="88"/>
      <c r="U2" s="35"/>
      <c r="V2" s="36"/>
      <c r="W2" s="37"/>
    </row>
    <row r="3" spans="1:26" ht="28.5" customHeight="1" x14ac:dyDescent="0.45">
      <c r="A3" s="23"/>
      <c r="B3" s="38"/>
      <c r="C3" s="39"/>
      <c r="D3" s="39"/>
      <c r="E3" s="40"/>
      <c r="F3" s="83" t="s">
        <v>72</v>
      </c>
      <c r="G3" s="84"/>
      <c r="H3" s="84"/>
      <c r="I3" s="84"/>
      <c r="J3" s="84"/>
      <c r="K3" s="84"/>
      <c r="L3" s="84"/>
      <c r="M3" s="84"/>
      <c r="N3" s="84"/>
      <c r="O3" s="84"/>
      <c r="P3" s="84"/>
      <c r="Q3" s="84"/>
      <c r="R3" s="84"/>
      <c r="S3" s="84"/>
      <c r="T3" s="85"/>
      <c r="U3" s="38"/>
      <c r="V3" s="39"/>
      <c r="W3" s="40"/>
    </row>
    <row r="4" spans="1:26" ht="39" customHeight="1" thickBot="1" x14ac:dyDescent="0.3">
      <c r="A4" s="23"/>
      <c r="B4" s="41"/>
      <c r="C4" s="42"/>
      <c r="D4" s="42"/>
      <c r="E4" s="43"/>
      <c r="F4" s="22"/>
      <c r="G4" s="22"/>
      <c r="H4" s="22"/>
      <c r="I4" s="22"/>
      <c r="J4" s="22"/>
      <c r="K4" s="22"/>
      <c r="L4" s="22"/>
      <c r="M4" s="22"/>
      <c r="N4" s="22"/>
      <c r="O4" s="22"/>
      <c r="P4" s="22"/>
      <c r="Q4" s="22"/>
      <c r="R4" s="22"/>
      <c r="S4" s="26"/>
      <c r="T4" s="24"/>
      <c r="U4" s="41"/>
      <c r="V4" s="42"/>
      <c r="W4" s="43"/>
    </row>
    <row r="5" spans="1:26" ht="24" customHeight="1" thickBot="1" x14ac:dyDescent="0.3">
      <c r="A5" s="23"/>
      <c r="B5" s="44" t="s">
        <v>0</v>
      </c>
      <c r="C5" s="45"/>
      <c r="D5" s="45"/>
      <c r="E5" s="45"/>
      <c r="F5" s="45"/>
      <c r="G5" s="45"/>
      <c r="H5" s="45"/>
      <c r="I5" s="30"/>
      <c r="J5" s="46" t="s">
        <v>1</v>
      </c>
      <c r="K5" s="47"/>
      <c r="L5" s="47"/>
      <c r="M5" s="47"/>
      <c r="N5" s="47"/>
      <c r="O5" s="47"/>
      <c r="P5" s="47"/>
      <c r="Q5" s="47"/>
      <c r="R5" s="48"/>
      <c r="S5" s="49" t="s">
        <v>2</v>
      </c>
      <c r="T5" s="50"/>
      <c r="U5" s="51" t="s">
        <v>3</v>
      </c>
      <c r="V5" s="52"/>
      <c r="W5" s="53"/>
    </row>
    <row r="6" spans="1:26" ht="84" customHeight="1" x14ac:dyDescent="0.25">
      <c r="A6" s="23"/>
      <c r="B6" s="31"/>
      <c r="C6" s="32" t="s">
        <v>4</v>
      </c>
      <c r="D6" s="33" t="s">
        <v>5</v>
      </c>
      <c r="E6" s="27" t="s">
        <v>6</v>
      </c>
      <c r="F6" s="27" t="s">
        <v>7</v>
      </c>
      <c r="G6" s="27" t="s">
        <v>8</v>
      </c>
      <c r="H6" s="34" t="s">
        <v>9</v>
      </c>
      <c r="I6" s="27" t="s">
        <v>57</v>
      </c>
      <c r="J6" s="27" t="s">
        <v>10</v>
      </c>
      <c r="K6" s="27" t="s">
        <v>11</v>
      </c>
      <c r="L6" s="54" t="s">
        <v>12</v>
      </c>
      <c r="M6" s="55"/>
      <c r="N6" s="55"/>
      <c r="O6" s="55"/>
      <c r="P6" s="55"/>
      <c r="Q6" s="55"/>
      <c r="R6" s="56"/>
      <c r="S6" s="29" t="s">
        <v>13</v>
      </c>
      <c r="T6" s="1" t="s">
        <v>14</v>
      </c>
      <c r="U6" s="27" t="s">
        <v>75</v>
      </c>
      <c r="V6" s="27" t="s">
        <v>15</v>
      </c>
      <c r="W6" s="28" t="s">
        <v>16</v>
      </c>
    </row>
    <row r="7" spans="1:26" ht="14.25" customHeight="1" x14ac:dyDescent="0.25">
      <c r="A7" s="23"/>
      <c r="B7" s="57">
        <v>1</v>
      </c>
      <c r="C7" s="60" t="s">
        <v>17</v>
      </c>
      <c r="D7" s="60" t="s">
        <v>18</v>
      </c>
      <c r="E7" s="63" t="s">
        <v>19</v>
      </c>
      <c r="F7" s="63" t="s">
        <v>20</v>
      </c>
      <c r="G7" s="63" t="s">
        <v>21</v>
      </c>
      <c r="H7" s="76" t="s">
        <v>22</v>
      </c>
      <c r="I7" s="63" t="s">
        <v>23</v>
      </c>
      <c r="J7" s="63" t="s">
        <v>34</v>
      </c>
      <c r="K7" s="63" t="s">
        <v>25</v>
      </c>
      <c r="L7" s="66" t="s">
        <v>10</v>
      </c>
      <c r="M7" s="2" t="s">
        <v>26</v>
      </c>
      <c r="N7" s="3"/>
      <c r="O7" s="4" t="str">
        <f>IF(AND(K8="LOW",J8="VERY HIGH")=TRUE,"X"," ")</f>
        <v xml:space="preserve"> </v>
      </c>
      <c r="P7" s="5" t="str">
        <f>IF(AND(K8="MODERATE",J8="VERY HIGH")=TRUE,"X"," ")</f>
        <v xml:space="preserve"> </v>
      </c>
      <c r="Q7" s="5" t="str">
        <f>IF(AND(K8="HIGH",J8="VERY HIGH")=TRUE,"X"," ")</f>
        <v xml:space="preserve"> </v>
      </c>
      <c r="R7" s="5" t="str">
        <f>IF(AND(K8="VERY HIGH",J8="VERY HIGH")=TRUE,"X"," ")</f>
        <v xml:space="preserve"> </v>
      </c>
      <c r="S7" s="68" t="s">
        <v>64</v>
      </c>
      <c r="T7" s="63" t="s">
        <v>42</v>
      </c>
      <c r="U7" s="68" t="s">
        <v>43</v>
      </c>
      <c r="V7" s="63" t="s">
        <v>27</v>
      </c>
      <c r="W7" s="71">
        <v>42037</v>
      </c>
    </row>
    <row r="8" spans="1:26" ht="14.25" customHeight="1" x14ac:dyDescent="0.25">
      <c r="A8" s="23"/>
      <c r="B8" s="58"/>
      <c r="C8" s="61"/>
      <c r="D8" s="61"/>
      <c r="E8" s="64"/>
      <c r="F8" s="64"/>
      <c r="G8" s="64"/>
      <c r="H8" s="77"/>
      <c r="I8" s="64"/>
      <c r="J8" s="64"/>
      <c r="K8" s="64"/>
      <c r="L8" s="67"/>
      <c r="M8" s="7" t="s">
        <v>28</v>
      </c>
      <c r="N8" s="3" t="str">
        <f>IF(AND(K8="VERY LOW",J8="HIGH")=TRUE,"X"," ")</f>
        <v xml:space="preserve"> </v>
      </c>
      <c r="O8" s="4" t="str">
        <f>IF(AND(K8="LOW",J8="HIGH")=TRUE,"X"," ")</f>
        <v xml:space="preserve"> </v>
      </c>
      <c r="P8" s="5" t="str">
        <f>IF(AND(K8="MODERATE",J8="HIGH")=TRUE,"X"," ")</f>
        <v xml:space="preserve"> </v>
      </c>
      <c r="Q8" s="5" t="str">
        <f>IF(AND(K8="HIGH",J8="HIGH")=TRUE,"X"," ")</f>
        <v xml:space="preserve"> </v>
      </c>
      <c r="R8" s="5" t="str">
        <f>IF(AND(L8="HIGH",K8="HIGH")=TRUE,"X"," ")</f>
        <v xml:space="preserve"> </v>
      </c>
      <c r="S8" s="69"/>
      <c r="T8" s="64"/>
      <c r="U8" s="69"/>
      <c r="V8" s="64"/>
      <c r="W8" s="72"/>
    </row>
    <row r="9" spans="1:26" ht="14.25" customHeight="1" x14ac:dyDescent="0.25">
      <c r="A9" s="23"/>
      <c r="B9" s="58"/>
      <c r="C9" s="61"/>
      <c r="D9" s="61"/>
      <c r="E9" s="64"/>
      <c r="F9" s="64"/>
      <c r="G9" s="64"/>
      <c r="H9" s="77"/>
      <c r="I9" s="64"/>
      <c r="J9" s="64"/>
      <c r="K9" s="64"/>
      <c r="L9" s="67"/>
      <c r="M9" s="7" t="s">
        <v>30</v>
      </c>
      <c r="N9" s="3" t="str">
        <f>IF(AND(K8="VERY LOW",J8="MODERATE")=TRUE,"X"," ")</f>
        <v xml:space="preserve"> </v>
      </c>
      <c r="O9" s="9" t="str">
        <f>IF(AND(K8="LOW",J8="MODERATE")=TRUE,"X"," ")</f>
        <v xml:space="preserve"> </v>
      </c>
      <c r="P9" s="4" t="str">
        <f>IF(AND(K8="MODERATE",J8="MODERATE")=TRUE,"X"," ")</f>
        <v xml:space="preserve"> </v>
      </c>
      <c r="Q9" s="5" t="str">
        <f>IF(AND(K8="HIGH",J8="MODERATE")=TRUE,"X"," ")</f>
        <v xml:space="preserve"> </v>
      </c>
      <c r="R9" s="5" t="str">
        <f>IF(AND(K8="VERY HIGH",J8="MODERATE")=TRUE,"X"," ")</f>
        <v xml:space="preserve"> </v>
      </c>
      <c r="S9" s="69"/>
      <c r="T9" s="64"/>
      <c r="U9" s="69"/>
      <c r="V9" s="64"/>
      <c r="W9" s="72"/>
    </row>
    <row r="10" spans="1:26" ht="14.25" customHeight="1" x14ac:dyDescent="0.25">
      <c r="A10" s="23"/>
      <c r="B10" s="58"/>
      <c r="C10" s="61"/>
      <c r="D10" s="61"/>
      <c r="E10" s="64"/>
      <c r="F10" s="64"/>
      <c r="G10" s="64"/>
      <c r="H10" s="77"/>
      <c r="I10" s="64"/>
      <c r="J10" s="64"/>
      <c r="K10" s="64"/>
      <c r="L10" s="67"/>
      <c r="M10" s="7" t="s">
        <v>31</v>
      </c>
      <c r="N10" s="3" t="str">
        <f>IF(AND(K8="VERY LOW",J8="LOW")=TRUE,"X"," ")</f>
        <v xml:space="preserve"> </v>
      </c>
      <c r="O10" s="9" t="str">
        <f>IF(AND(K8="LOW",J8="LOW")=TRUE,"X"," ")</f>
        <v xml:space="preserve"> </v>
      </c>
      <c r="P10" s="4" t="str">
        <f>IF(AND(K8="MODERATE",J8="LOW")=TRUE,"X"," ")</f>
        <v xml:space="preserve"> </v>
      </c>
      <c r="Q10" s="5" t="str">
        <f>IF(AND(K8="HIGH",J8="LOW")=TRUE,"X"," ")</f>
        <v xml:space="preserve"> </v>
      </c>
      <c r="R10" s="18" t="s">
        <v>29</v>
      </c>
      <c r="S10" s="69"/>
      <c r="T10" s="64"/>
      <c r="U10" s="69"/>
      <c r="V10" s="64"/>
      <c r="W10" s="72"/>
      <c r="Z10" s="25"/>
    </row>
    <row r="11" spans="1:26" ht="14.25" customHeight="1" x14ac:dyDescent="0.25">
      <c r="A11" s="23"/>
      <c r="B11" s="58"/>
      <c r="C11" s="61"/>
      <c r="D11" s="61"/>
      <c r="E11" s="64"/>
      <c r="F11" s="64"/>
      <c r="G11" s="64"/>
      <c r="H11" s="77"/>
      <c r="I11" s="64"/>
      <c r="J11" s="64"/>
      <c r="K11" s="64"/>
      <c r="L11" s="67"/>
      <c r="M11" s="7" t="s">
        <v>32</v>
      </c>
      <c r="N11" s="10" t="str">
        <f>IF(AND(K8="VERY LOW",J8="VERY LOW")=TRUE,"X"," ")</f>
        <v xml:space="preserve"> </v>
      </c>
      <c r="O11" s="11" t="str">
        <f>IF(AND(K8="LOW",J8="VERY LOW")=TRUE,"X"," ")</f>
        <v xml:space="preserve"> </v>
      </c>
      <c r="P11" s="11" t="str">
        <f>IF(AND(K8="MODERATE",J8="VERY LOW")=TRUE,"X"," ")</f>
        <v xml:space="preserve"> </v>
      </c>
      <c r="Q11" s="12" t="str">
        <f>IF(AND(K8="HIGH",J8="VERY LOW")=TRUE,"X"," ")</f>
        <v xml:space="preserve"> </v>
      </c>
      <c r="R11" s="19" t="str">
        <f>IF(AND(K8="VERY HIGH",J8="VERY LOW")=TRUE,"X"," ")</f>
        <v xml:space="preserve"> </v>
      </c>
      <c r="S11" s="69"/>
      <c r="T11" s="64"/>
      <c r="U11" s="69"/>
      <c r="V11" s="64"/>
      <c r="W11" s="72"/>
    </row>
    <row r="12" spans="1:26" ht="14.25" customHeight="1" x14ac:dyDescent="0.4">
      <c r="A12" s="23"/>
      <c r="B12" s="58"/>
      <c r="C12" s="61"/>
      <c r="D12" s="61"/>
      <c r="E12" s="64"/>
      <c r="F12" s="64"/>
      <c r="G12" s="64"/>
      <c r="H12" s="77"/>
      <c r="I12" s="64"/>
      <c r="J12" s="64"/>
      <c r="K12" s="64"/>
      <c r="L12" s="67"/>
      <c r="M12" s="14"/>
      <c r="N12" s="2" t="s">
        <v>32</v>
      </c>
      <c r="O12" s="2" t="s">
        <v>31</v>
      </c>
      <c r="P12" s="2" t="s">
        <v>30</v>
      </c>
      <c r="Q12" s="2" t="s">
        <v>28</v>
      </c>
      <c r="R12" s="2" t="s">
        <v>26</v>
      </c>
      <c r="S12" s="69"/>
      <c r="T12" s="64"/>
      <c r="U12" s="69"/>
      <c r="V12" s="64"/>
      <c r="W12" s="72"/>
    </row>
    <row r="13" spans="1:26" ht="13.5" customHeight="1" x14ac:dyDescent="0.4">
      <c r="A13" s="23"/>
      <c r="B13" s="59"/>
      <c r="C13" s="62"/>
      <c r="D13" s="62"/>
      <c r="E13" s="65"/>
      <c r="F13" s="65"/>
      <c r="G13" s="65"/>
      <c r="H13" s="78"/>
      <c r="I13" s="65"/>
      <c r="J13" s="65"/>
      <c r="K13" s="65"/>
      <c r="L13" s="16"/>
      <c r="M13" s="17"/>
      <c r="N13" s="74" t="s">
        <v>11</v>
      </c>
      <c r="O13" s="74"/>
      <c r="P13" s="74"/>
      <c r="Q13" s="75"/>
      <c r="R13" s="75"/>
      <c r="S13" s="70"/>
      <c r="T13" s="65"/>
      <c r="U13" s="70"/>
      <c r="V13" s="65"/>
      <c r="W13" s="73"/>
    </row>
    <row r="14" spans="1:26" ht="14.25" customHeight="1" x14ac:dyDescent="0.25">
      <c r="A14" s="23"/>
      <c r="B14" s="57">
        <v>2</v>
      </c>
      <c r="C14" s="63" t="s">
        <v>44</v>
      </c>
      <c r="D14" s="60" t="s">
        <v>18</v>
      </c>
      <c r="E14" s="63" t="s">
        <v>33</v>
      </c>
      <c r="F14" s="63" t="s">
        <v>20</v>
      </c>
      <c r="G14" s="63" t="s">
        <v>46</v>
      </c>
      <c r="H14" s="76" t="s">
        <v>22</v>
      </c>
      <c r="I14" s="63" t="s">
        <v>23</v>
      </c>
      <c r="J14" s="63" t="s">
        <v>34</v>
      </c>
      <c r="K14" s="63" t="s">
        <v>25</v>
      </c>
      <c r="L14" s="66" t="s">
        <v>10</v>
      </c>
      <c r="M14" s="2" t="s">
        <v>26</v>
      </c>
      <c r="N14" s="3"/>
      <c r="O14" s="4" t="str">
        <f>IF(AND(K15="LOW",J15="VERY HIGH")=TRUE,"X"," ")</f>
        <v xml:space="preserve"> </v>
      </c>
      <c r="P14" s="5" t="str">
        <f>IF(AND(K15="MODERATE",J15="VERY HIGH")=TRUE,"X"," ")</f>
        <v xml:space="preserve"> </v>
      </c>
      <c r="Q14" s="5" t="str">
        <f>IF(AND(K15="HIGH",J15="VERY HIGH")=TRUE,"X"," ")</f>
        <v xml:space="preserve"> </v>
      </c>
      <c r="R14" s="6" t="str">
        <f>IF(AND(K15="VERY HIGH",J15="VERY HIGH")=TRUE,"X"," ")</f>
        <v xml:space="preserve"> </v>
      </c>
      <c r="S14" s="68" t="s">
        <v>64</v>
      </c>
      <c r="T14" s="63" t="s">
        <v>42</v>
      </c>
      <c r="U14" s="68" t="s">
        <v>43</v>
      </c>
      <c r="V14" s="63" t="s">
        <v>27</v>
      </c>
      <c r="W14" s="71">
        <v>42037</v>
      </c>
    </row>
    <row r="15" spans="1:26" ht="14.25" customHeight="1" x14ac:dyDescent="0.25">
      <c r="A15" s="23"/>
      <c r="B15" s="58"/>
      <c r="C15" s="64"/>
      <c r="D15" s="61"/>
      <c r="E15" s="64"/>
      <c r="F15" s="64"/>
      <c r="G15" s="64"/>
      <c r="H15" s="77"/>
      <c r="I15" s="64"/>
      <c r="J15" s="64"/>
      <c r="K15" s="64"/>
      <c r="L15" s="67"/>
      <c r="M15" s="7" t="s">
        <v>28</v>
      </c>
      <c r="N15" s="3" t="str">
        <f>IF(AND(K15="VERY LOW",J15="HIGH")=TRUE,"X"," ")</f>
        <v xml:space="preserve"> </v>
      </c>
      <c r="O15" s="4" t="str">
        <f>IF(AND(K15="LOW",J15="HIGH")=TRUE,"X"," ")</f>
        <v xml:space="preserve"> </v>
      </c>
      <c r="P15" s="5" t="str">
        <f>IF(AND(K15="MODERATE",J15="HIGH")=TRUE,"X"," ")</f>
        <v xml:space="preserve"> </v>
      </c>
      <c r="Q15" s="5" t="str">
        <f>IF(AND(K15="HIGH",J15="HIGH")=TRUE,"X"," ")</f>
        <v xml:space="preserve"> </v>
      </c>
      <c r="R15" s="5" t="str">
        <f>IF(AND(L15="HIGH",K15="HIGH")=TRUE,"X"," ")</f>
        <v xml:space="preserve"> </v>
      </c>
      <c r="S15" s="69"/>
      <c r="T15" s="64"/>
      <c r="U15" s="69"/>
      <c r="V15" s="64"/>
      <c r="W15" s="72"/>
    </row>
    <row r="16" spans="1:26" ht="14.25" customHeight="1" x14ac:dyDescent="0.25">
      <c r="A16" s="23"/>
      <c r="B16" s="58"/>
      <c r="C16" s="64"/>
      <c r="D16" s="61"/>
      <c r="E16" s="64"/>
      <c r="F16" s="64"/>
      <c r="G16" s="64"/>
      <c r="H16" s="77"/>
      <c r="I16" s="64"/>
      <c r="J16" s="64"/>
      <c r="K16" s="64"/>
      <c r="L16" s="67"/>
      <c r="M16" s="7" t="s">
        <v>30</v>
      </c>
      <c r="N16" s="3" t="str">
        <f>IF(AND(K15="VERY LOW",J15="MODERATE")=TRUE,"X"," ")</f>
        <v xml:space="preserve"> </v>
      </c>
      <c r="O16" s="9" t="str">
        <f>IF(AND(K15="LOW",J15="MODERATE")=TRUE,"X"," ")</f>
        <v xml:space="preserve"> </v>
      </c>
      <c r="P16" s="4" t="str">
        <f>IF(AND(K15="MODERATE",J15="MODERATE")=TRUE,"X"," ")</f>
        <v xml:space="preserve"> </v>
      </c>
      <c r="Q16" s="5" t="str">
        <f>IF(AND(K15="HIGH",J15="MODERATE")=TRUE,"X"," ")</f>
        <v xml:space="preserve"> </v>
      </c>
      <c r="R16" s="6" t="str">
        <f>IF(AND(K15="VERY HIGH",J15="MODERATE")=TRUE,"X"," ")</f>
        <v xml:space="preserve"> </v>
      </c>
      <c r="S16" s="69"/>
      <c r="T16" s="64"/>
      <c r="U16" s="69"/>
      <c r="V16" s="64"/>
      <c r="W16" s="72"/>
    </row>
    <row r="17" spans="1:23" ht="14.25" customHeight="1" x14ac:dyDescent="0.25">
      <c r="A17" s="23"/>
      <c r="B17" s="58"/>
      <c r="C17" s="64"/>
      <c r="D17" s="61"/>
      <c r="E17" s="64"/>
      <c r="F17" s="64"/>
      <c r="G17" s="64"/>
      <c r="H17" s="77"/>
      <c r="I17" s="64"/>
      <c r="J17" s="64"/>
      <c r="K17" s="64"/>
      <c r="L17" s="67"/>
      <c r="M17" s="7" t="s">
        <v>31</v>
      </c>
      <c r="N17" s="3" t="str">
        <f>IF(AND(K15="VERY LOW",J15="LOW")=TRUE,"X"," ")</f>
        <v xml:space="preserve"> </v>
      </c>
      <c r="O17" s="9" t="str">
        <f>IF(AND(K15="LOW",J15="LOW")=TRUE,"X"," ")</f>
        <v xml:space="preserve"> </v>
      </c>
      <c r="P17" s="4" t="str">
        <f>IF(AND(K15="MODERATE",J15="LOW")=TRUE,"X"," ")</f>
        <v xml:space="preserve"> </v>
      </c>
      <c r="Q17" s="5" t="str">
        <f>IF(AND(K15="HIGH",J15="LOW")=TRUE,"X"," ")</f>
        <v xml:space="preserve"> </v>
      </c>
      <c r="R17" s="8" t="s">
        <v>29</v>
      </c>
      <c r="S17" s="69"/>
      <c r="T17" s="64"/>
      <c r="U17" s="69"/>
      <c r="V17" s="64"/>
      <c r="W17" s="72"/>
    </row>
    <row r="18" spans="1:23" ht="14.25" customHeight="1" x14ac:dyDescent="0.25">
      <c r="A18" s="23"/>
      <c r="B18" s="58"/>
      <c r="C18" s="64"/>
      <c r="D18" s="61"/>
      <c r="E18" s="64"/>
      <c r="F18" s="64"/>
      <c r="G18" s="64"/>
      <c r="H18" s="77"/>
      <c r="I18" s="64"/>
      <c r="J18" s="64"/>
      <c r="K18" s="64"/>
      <c r="L18" s="67"/>
      <c r="M18" s="7" t="s">
        <v>32</v>
      </c>
      <c r="N18" s="10" t="str">
        <f>IF(AND(K15="VERY LOW",J15="VERY LOW")=TRUE,"X"," ")</f>
        <v xml:space="preserve"> </v>
      </c>
      <c r="O18" s="11" t="str">
        <f>IF(AND(K15="LOW",J15="VERY LOW")=TRUE,"X"," ")</f>
        <v xml:space="preserve"> </v>
      </c>
      <c r="P18" s="11" t="str">
        <f>IF(AND(K15="MODERATE",J15="VERY LOW")=TRUE,"X"," ")</f>
        <v xml:space="preserve"> </v>
      </c>
      <c r="Q18" s="12" t="str">
        <f>IF(AND(K15="HIGH",J15="VERY LOW")=TRUE,"X"," ")</f>
        <v xml:space="preserve"> </v>
      </c>
      <c r="R18" s="13" t="str">
        <f>IF(AND(K15="VERY HIGH",J15="VERY LOW")=TRUE,"X"," ")</f>
        <v xml:space="preserve"> </v>
      </c>
      <c r="S18" s="69"/>
      <c r="T18" s="64"/>
      <c r="U18" s="69"/>
      <c r="V18" s="64"/>
      <c r="W18" s="72"/>
    </row>
    <row r="19" spans="1:23" ht="14.25" customHeight="1" x14ac:dyDescent="0.4">
      <c r="A19" s="23"/>
      <c r="B19" s="58"/>
      <c r="C19" s="64"/>
      <c r="D19" s="61"/>
      <c r="E19" s="64"/>
      <c r="F19" s="64"/>
      <c r="G19" s="64"/>
      <c r="H19" s="77"/>
      <c r="I19" s="64"/>
      <c r="J19" s="64"/>
      <c r="K19" s="64"/>
      <c r="L19" s="67"/>
      <c r="M19" s="14"/>
      <c r="N19" s="2" t="s">
        <v>32</v>
      </c>
      <c r="O19" s="2" t="s">
        <v>31</v>
      </c>
      <c r="P19" s="2" t="s">
        <v>30</v>
      </c>
      <c r="Q19" s="2" t="s">
        <v>28</v>
      </c>
      <c r="R19" s="15" t="s">
        <v>26</v>
      </c>
      <c r="S19" s="69"/>
      <c r="T19" s="64"/>
      <c r="U19" s="69"/>
      <c r="V19" s="64"/>
      <c r="W19" s="72"/>
    </row>
    <row r="20" spans="1:23" ht="17.25" customHeight="1" x14ac:dyDescent="0.4">
      <c r="A20" s="23"/>
      <c r="B20" s="59"/>
      <c r="C20" s="65"/>
      <c r="D20" s="62"/>
      <c r="E20" s="65"/>
      <c r="F20" s="65"/>
      <c r="G20" s="65"/>
      <c r="H20" s="78"/>
      <c r="I20" s="65"/>
      <c r="J20" s="65"/>
      <c r="K20" s="65"/>
      <c r="L20" s="16"/>
      <c r="M20" s="17"/>
      <c r="N20" s="74" t="s">
        <v>11</v>
      </c>
      <c r="O20" s="74"/>
      <c r="P20" s="74"/>
      <c r="Q20" s="75"/>
      <c r="R20" s="79"/>
      <c r="S20" s="70"/>
      <c r="T20" s="65"/>
      <c r="U20" s="70"/>
      <c r="V20" s="65"/>
      <c r="W20" s="73"/>
    </row>
    <row r="21" spans="1:23" ht="14.25" customHeight="1" x14ac:dyDescent="0.25">
      <c r="A21" s="23"/>
      <c r="B21" s="57">
        <v>3</v>
      </c>
      <c r="C21" s="63" t="s">
        <v>45</v>
      </c>
      <c r="D21" s="60" t="s">
        <v>18</v>
      </c>
      <c r="E21" s="63" t="s">
        <v>35</v>
      </c>
      <c r="F21" s="63" t="s">
        <v>20</v>
      </c>
      <c r="G21" s="63" t="s">
        <v>46</v>
      </c>
      <c r="H21" s="76" t="s">
        <v>22</v>
      </c>
      <c r="I21" s="60" t="s">
        <v>23</v>
      </c>
      <c r="J21" s="63" t="s">
        <v>34</v>
      </c>
      <c r="K21" s="63" t="s">
        <v>25</v>
      </c>
      <c r="L21" s="66" t="s">
        <v>10</v>
      </c>
      <c r="M21" s="2" t="s">
        <v>26</v>
      </c>
      <c r="N21" s="3"/>
      <c r="O21" s="4" t="str">
        <f>IF(AND(K22="LOW",J22="VERY HIGH")=TRUE,"X"," ")</f>
        <v xml:space="preserve"> </v>
      </c>
      <c r="P21" s="5" t="str">
        <f>IF(AND(K22="MODERATE",J22="VERY HIGH")=TRUE,"X"," ")</f>
        <v xml:space="preserve"> </v>
      </c>
      <c r="Q21" s="5" t="str">
        <f>IF(AND(K22="HIGH",J22="VERY HIGH")=TRUE,"X"," ")</f>
        <v xml:space="preserve"> </v>
      </c>
      <c r="R21" s="6" t="str">
        <f>IF(AND(K22="VERY HIGH",J22="VERY HIGH")=TRUE,"X"," ")</f>
        <v xml:space="preserve"> </v>
      </c>
      <c r="S21" s="80" t="s">
        <v>64</v>
      </c>
      <c r="T21" s="63" t="s">
        <v>42</v>
      </c>
      <c r="U21" s="68" t="s">
        <v>43</v>
      </c>
      <c r="V21" s="63" t="s">
        <v>27</v>
      </c>
      <c r="W21" s="71">
        <v>42037</v>
      </c>
    </row>
    <row r="22" spans="1:23" ht="14.25" customHeight="1" x14ac:dyDescent="0.25">
      <c r="A22" s="23"/>
      <c r="B22" s="58"/>
      <c r="C22" s="64"/>
      <c r="D22" s="61"/>
      <c r="E22" s="64"/>
      <c r="F22" s="64"/>
      <c r="G22" s="64"/>
      <c r="H22" s="77"/>
      <c r="I22" s="61"/>
      <c r="J22" s="64"/>
      <c r="K22" s="64"/>
      <c r="L22" s="67"/>
      <c r="M22" s="7" t="s">
        <v>28</v>
      </c>
      <c r="N22" s="3" t="str">
        <f>IF(AND(K22="VERY LOW",J22="HIGH")=TRUE,"X"," ")</f>
        <v xml:space="preserve"> </v>
      </c>
      <c r="O22" s="4" t="str">
        <f>IF(AND(K22="LOW",J22="HIGH")=TRUE,"X"," ")</f>
        <v xml:space="preserve"> </v>
      </c>
      <c r="P22" s="5" t="str">
        <f>IF(AND(K22="MODERATE",J22="HIGH")=TRUE,"X"," ")</f>
        <v xml:space="preserve"> </v>
      </c>
      <c r="Q22" s="5" t="str">
        <f>IF(AND(K22="HIGH",J22="HIGH")=TRUE,"X"," ")</f>
        <v xml:space="preserve"> </v>
      </c>
      <c r="R22" s="8"/>
      <c r="S22" s="81"/>
      <c r="T22" s="64"/>
      <c r="U22" s="69"/>
      <c r="V22" s="64"/>
      <c r="W22" s="72"/>
    </row>
    <row r="23" spans="1:23" ht="14.25" customHeight="1" x14ac:dyDescent="0.25">
      <c r="A23" s="23"/>
      <c r="B23" s="58"/>
      <c r="C23" s="64"/>
      <c r="D23" s="61"/>
      <c r="E23" s="64"/>
      <c r="F23" s="64"/>
      <c r="G23" s="64"/>
      <c r="H23" s="77"/>
      <c r="I23" s="61"/>
      <c r="J23" s="64"/>
      <c r="K23" s="64"/>
      <c r="L23" s="67"/>
      <c r="M23" s="7" t="s">
        <v>30</v>
      </c>
      <c r="N23" s="3" t="str">
        <f>IF(AND(K22="VERY LOW",J22="MODERATE")=TRUE,"X"," ")</f>
        <v xml:space="preserve"> </v>
      </c>
      <c r="O23" s="9" t="str">
        <f>IF(AND(K22="LOW",J22="MODERATE")=TRUE,"X"," ")</f>
        <v xml:space="preserve"> </v>
      </c>
      <c r="P23" s="4" t="str">
        <f>IF(AND(K22="MODERATE",J22="MODERATE")=TRUE,"X"," ")</f>
        <v xml:space="preserve"> </v>
      </c>
      <c r="Q23" s="5" t="str">
        <f>IF(AND(K22="HIGH",J22="MODERATE")=TRUE,"X"," ")</f>
        <v xml:space="preserve"> </v>
      </c>
      <c r="R23" s="6" t="str">
        <f>IF(AND(K22="VERY HIGH",J22="MODERATE")=TRUE,"X"," ")</f>
        <v xml:space="preserve"> </v>
      </c>
      <c r="S23" s="81"/>
      <c r="T23" s="64"/>
      <c r="U23" s="69"/>
      <c r="V23" s="64"/>
      <c r="W23" s="72"/>
    </row>
    <row r="24" spans="1:23" ht="14.25" customHeight="1" x14ac:dyDescent="0.25">
      <c r="A24" s="23"/>
      <c r="B24" s="58"/>
      <c r="C24" s="64"/>
      <c r="D24" s="61"/>
      <c r="E24" s="64"/>
      <c r="F24" s="64"/>
      <c r="G24" s="64"/>
      <c r="H24" s="77"/>
      <c r="I24" s="61"/>
      <c r="J24" s="64"/>
      <c r="K24" s="64"/>
      <c r="L24" s="67"/>
      <c r="M24" s="7" t="s">
        <v>31</v>
      </c>
      <c r="N24" s="3" t="str">
        <f>IF(AND(K22="VERY LOW",J22="LOW")=TRUE,"X"," ")</f>
        <v xml:space="preserve"> </v>
      </c>
      <c r="O24" s="9" t="str">
        <f>IF(AND(K22="LOW",J22="LOW")=TRUE,"X"," ")</f>
        <v xml:space="preserve"> </v>
      </c>
      <c r="P24" s="4" t="str">
        <f>IF(AND(K22="MODERATE",J22="LOW")=TRUE,"X"," ")</f>
        <v xml:space="preserve"> </v>
      </c>
      <c r="Q24" s="5" t="str">
        <f>IF(AND(K22="HIGH",J22="LOW")=TRUE,"X"," ")</f>
        <v xml:space="preserve"> </v>
      </c>
      <c r="R24" s="8" t="s">
        <v>29</v>
      </c>
      <c r="S24" s="81"/>
      <c r="T24" s="64"/>
      <c r="U24" s="69"/>
      <c r="V24" s="64"/>
      <c r="W24" s="72"/>
    </row>
    <row r="25" spans="1:23" ht="14.25" customHeight="1" x14ac:dyDescent="0.25">
      <c r="A25" s="23"/>
      <c r="B25" s="58"/>
      <c r="C25" s="64"/>
      <c r="D25" s="61"/>
      <c r="E25" s="64"/>
      <c r="F25" s="64"/>
      <c r="G25" s="64"/>
      <c r="H25" s="77"/>
      <c r="I25" s="61"/>
      <c r="J25" s="64"/>
      <c r="K25" s="64"/>
      <c r="L25" s="67"/>
      <c r="M25" s="7" t="s">
        <v>32</v>
      </c>
      <c r="N25" s="10" t="str">
        <f>IF(AND(K22="VERY LOW",J22="VERY LOW")=TRUE,"X"," ")</f>
        <v xml:space="preserve"> </v>
      </c>
      <c r="O25" s="11" t="str">
        <f>IF(AND(K22="LOW",J22="VERY LOW")=TRUE,"X"," ")</f>
        <v xml:space="preserve"> </v>
      </c>
      <c r="P25" s="11" t="str">
        <f>IF(AND(K22="MODERATE",J22="VERY LOW")=TRUE,"X"," ")</f>
        <v xml:space="preserve"> </v>
      </c>
      <c r="Q25" s="12" t="str">
        <f>IF(AND(K22="HIGH",J22="VERY LOW")=TRUE,"X"," ")</f>
        <v xml:space="preserve"> </v>
      </c>
      <c r="R25" s="13" t="str">
        <f>IF(AND(K22="VERY HIGH",J22="VERY LOW")=TRUE,"X"," ")</f>
        <v xml:space="preserve"> </v>
      </c>
      <c r="S25" s="81"/>
      <c r="T25" s="64"/>
      <c r="U25" s="69"/>
      <c r="V25" s="64"/>
      <c r="W25" s="72"/>
    </row>
    <row r="26" spans="1:23" ht="14.25" customHeight="1" x14ac:dyDescent="0.4">
      <c r="A26" s="23"/>
      <c r="B26" s="58"/>
      <c r="C26" s="64"/>
      <c r="D26" s="61"/>
      <c r="E26" s="64"/>
      <c r="F26" s="64"/>
      <c r="G26" s="64"/>
      <c r="H26" s="77"/>
      <c r="I26" s="61"/>
      <c r="J26" s="64"/>
      <c r="K26" s="64"/>
      <c r="L26" s="67"/>
      <c r="M26" s="14"/>
      <c r="N26" s="2" t="s">
        <v>32</v>
      </c>
      <c r="O26" s="2" t="s">
        <v>31</v>
      </c>
      <c r="P26" s="2" t="s">
        <v>30</v>
      </c>
      <c r="Q26" s="2" t="s">
        <v>28</v>
      </c>
      <c r="R26" s="15" t="s">
        <v>26</v>
      </c>
      <c r="S26" s="81"/>
      <c r="T26" s="64"/>
      <c r="U26" s="69"/>
      <c r="V26" s="64"/>
      <c r="W26" s="72"/>
    </row>
    <row r="27" spans="1:23" ht="11.25" customHeight="1" x14ac:dyDescent="0.4">
      <c r="A27" s="23"/>
      <c r="B27" s="59"/>
      <c r="C27" s="65"/>
      <c r="D27" s="62"/>
      <c r="E27" s="65"/>
      <c r="F27" s="65"/>
      <c r="G27" s="65"/>
      <c r="H27" s="78"/>
      <c r="I27" s="61"/>
      <c r="J27" s="65"/>
      <c r="K27" s="65"/>
      <c r="L27" s="16"/>
      <c r="M27" s="17"/>
      <c r="N27" s="74" t="s">
        <v>11</v>
      </c>
      <c r="O27" s="74"/>
      <c r="P27" s="74"/>
      <c r="Q27" s="75"/>
      <c r="R27" s="79"/>
      <c r="S27" s="82"/>
      <c r="T27" s="65"/>
      <c r="U27" s="70"/>
      <c r="V27" s="65"/>
      <c r="W27" s="73"/>
    </row>
    <row r="28" spans="1:23" ht="14.25" customHeight="1" x14ac:dyDescent="0.25">
      <c r="A28" s="23"/>
      <c r="B28" s="57">
        <v>4</v>
      </c>
      <c r="C28" s="63" t="s">
        <v>17</v>
      </c>
      <c r="D28" s="60" t="s">
        <v>18</v>
      </c>
      <c r="E28" s="63" t="s">
        <v>36</v>
      </c>
      <c r="F28" s="63" t="s">
        <v>20</v>
      </c>
      <c r="G28" s="63" t="s">
        <v>47</v>
      </c>
      <c r="H28" s="76" t="s">
        <v>22</v>
      </c>
      <c r="I28" s="63" t="s">
        <v>63</v>
      </c>
      <c r="J28" s="63" t="s">
        <v>34</v>
      </c>
      <c r="K28" s="63" t="s">
        <v>25</v>
      </c>
      <c r="L28" s="66" t="s">
        <v>10</v>
      </c>
      <c r="M28" s="2" t="s">
        <v>26</v>
      </c>
      <c r="N28" s="3"/>
      <c r="O28" s="4" t="str">
        <f>IF(AND(K29="LOW",J29="VERY HIGH")=TRUE,"X"," ")</f>
        <v xml:space="preserve"> </v>
      </c>
      <c r="P28" s="5" t="str">
        <f>IF(AND(K29="MODERATE",J29="VERY HIGH")=TRUE,"X"," ")</f>
        <v xml:space="preserve"> </v>
      </c>
      <c r="Q28" s="5" t="str">
        <f>IF(AND(K29="HIGH",J29="VERY HIGH")=TRUE,"X"," ")</f>
        <v xml:space="preserve"> </v>
      </c>
      <c r="R28" s="6" t="str">
        <f>IF(AND(K29="VERY HIGH",J29="VERY HIGH")=TRUE,"X"," ")</f>
        <v xml:space="preserve"> </v>
      </c>
      <c r="S28" s="80" t="s">
        <v>65</v>
      </c>
      <c r="T28" s="63" t="s">
        <v>49</v>
      </c>
      <c r="U28" s="68" t="s">
        <v>50</v>
      </c>
      <c r="V28" s="63" t="s">
        <v>27</v>
      </c>
      <c r="W28" s="71">
        <v>42037</v>
      </c>
    </row>
    <row r="29" spans="1:23" ht="14.25" customHeight="1" x14ac:dyDescent="0.25">
      <c r="A29" s="23"/>
      <c r="B29" s="58"/>
      <c r="C29" s="64"/>
      <c r="D29" s="61"/>
      <c r="E29" s="64"/>
      <c r="F29" s="64"/>
      <c r="G29" s="64"/>
      <c r="H29" s="77"/>
      <c r="I29" s="64"/>
      <c r="J29" s="64"/>
      <c r="K29" s="64"/>
      <c r="L29" s="67"/>
      <c r="M29" s="7" t="s">
        <v>28</v>
      </c>
      <c r="N29" s="3" t="str">
        <f>IF(AND(K29="VERY LOW",J29="HIGH")=TRUE,"X"," ")</f>
        <v xml:space="preserve"> </v>
      </c>
      <c r="O29" s="4" t="str">
        <f>IF(AND(K29="LOW",J29="HIGH")=TRUE,"X"," ")</f>
        <v xml:space="preserve"> </v>
      </c>
      <c r="P29" s="5" t="str">
        <f>IF(AND(K29="MODERATE",J29="HIGH")=TRUE,"X"," ")</f>
        <v xml:space="preserve"> </v>
      </c>
      <c r="Q29" s="5" t="str">
        <f>IF(AND(K29="HIGH",J29="HIGH")=TRUE,"X"," ")</f>
        <v xml:space="preserve"> </v>
      </c>
      <c r="R29" s="8"/>
      <c r="S29" s="81"/>
      <c r="T29" s="64"/>
      <c r="U29" s="69"/>
      <c r="V29" s="64"/>
      <c r="W29" s="72"/>
    </row>
    <row r="30" spans="1:23" ht="14.25" customHeight="1" x14ac:dyDescent="0.25">
      <c r="A30" s="23"/>
      <c r="B30" s="58"/>
      <c r="C30" s="64"/>
      <c r="D30" s="61"/>
      <c r="E30" s="64"/>
      <c r="F30" s="64"/>
      <c r="G30" s="64"/>
      <c r="H30" s="77"/>
      <c r="I30" s="64"/>
      <c r="J30" s="64"/>
      <c r="K30" s="64"/>
      <c r="L30" s="67"/>
      <c r="M30" s="7" t="s">
        <v>30</v>
      </c>
      <c r="N30" s="3" t="str">
        <f>IF(AND(K29="VERY LOW",J29="MODERATE")=TRUE,"X"," ")</f>
        <v xml:space="preserve"> </v>
      </c>
      <c r="O30" s="9" t="str">
        <f>IF(AND(K29="LOW",J29="MODERATE")=TRUE,"X"," ")</f>
        <v xml:space="preserve"> </v>
      </c>
      <c r="P30" s="4" t="str">
        <f>IF(AND(K29="MODERATE",J29="MODERATE")=TRUE,"X"," ")</f>
        <v xml:space="preserve"> </v>
      </c>
      <c r="Q30" s="5" t="str">
        <f>IF(AND(K29="HIGH",J29="MODERATE")=TRUE,"X"," ")</f>
        <v xml:space="preserve"> </v>
      </c>
      <c r="R30" s="6" t="str">
        <f>IF(AND(K29="VERY HIGH",J29="MODERATE")=TRUE,"X"," ")</f>
        <v xml:space="preserve"> </v>
      </c>
      <c r="S30" s="81"/>
      <c r="T30" s="64"/>
      <c r="U30" s="69"/>
      <c r="V30" s="64"/>
      <c r="W30" s="72"/>
    </row>
    <row r="31" spans="1:23" ht="14.25" customHeight="1" x14ac:dyDescent="0.25">
      <c r="A31" s="23"/>
      <c r="B31" s="58"/>
      <c r="C31" s="64"/>
      <c r="D31" s="61"/>
      <c r="E31" s="64"/>
      <c r="F31" s="64"/>
      <c r="G31" s="64"/>
      <c r="H31" s="77"/>
      <c r="I31" s="64"/>
      <c r="J31" s="64"/>
      <c r="K31" s="64"/>
      <c r="L31" s="67"/>
      <c r="M31" s="7" t="s">
        <v>31</v>
      </c>
      <c r="N31" s="3" t="str">
        <f>IF(AND(K29="VERY LOW",J29="LOW")=TRUE,"X"," ")</f>
        <v xml:space="preserve"> </v>
      </c>
      <c r="O31" s="9" t="str">
        <f>IF(AND(K29="LOW",J29="LOW")=TRUE,"X"," ")</f>
        <v xml:space="preserve"> </v>
      </c>
      <c r="P31" s="4" t="str">
        <f>IF(AND(K29="MODERATE",J29="LOW")=TRUE,"X"," ")</f>
        <v xml:space="preserve"> </v>
      </c>
      <c r="Q31" s="5" t="str">
        <f>IF(AND(K29="HIGH",J29="LOW")=TRUE,"X"," ")</f>
        <v xml:space="preserve"> </v>
      </c>
      <c r="R31" s="8" t="s">
        <v>29</v>
      </c>
      <c r="S31" s="81"/>
      <c r="T31" s="64"/>
      <c r="U31" s="69"/>
      <c r="V31" s="64"/>
      <c r="W31" s="72"/>
    </row>
    <row r="32" spans="1:23" ht="14.25" customHeight="1" x14ac:dyDescent="0.25">
      <c r="A32" s="23"/>
      <c r="B32" s="58"/>
      <c r="C32" s="64"/>
      <c r="D32" s="61"/>
      <c r="E32" s="64"/>
      <c r="F32" s="64"/>
      <c r="G32" s="64"/>
      <c r="H32" s="77"/>
      <c r="I32" s="64"/>
      <c r="J32" s="64"/>
      <c r="K32" s="64"/>
      <c r="L32" s="67"/>
      <c r="M32" s="7" t="s">
        <v>32</v>
      </c>
      <c r="N32" s="10" t="str">
        <f>IF(AND(K29="VERY LOW",J29="VERY LOW")=TRUE,"X"," ")</f>
        <v xml:space="preserve"> </v>
      </c>
      <c r="O32" s="11" t="str">
        <f>IF(AND(K29="LOW",J29="VERY LOW")=TRUE,"X"," ")</f>
        <v xml:space="preserve"> </v>
      </c>
      <c r="P32" s="11" t="str">
        <f>IF(AND(K29="MODERATE",J29="VERY LOW")=TRUE,"X"," ")</f>
        <v xml:space="preserve"> </v>
      </c>
      <c r="Q32" s="12" t="str">
        <f>IF(AND(K29="HIGH",J29="VERY LOW")=TRUE,"X"," ")</f>
        <v xml:space="preserve"> </v>
      </c>
      <c r="R32" s="13" t="str">
        <f>IF(AND(K29="VERY HIGH",J29="VERY LOW")=TRUE,"X"," ")</f>
        <v xml:space="preserve"> </v>
      </c>
      <c r="S32" s="81"/>
      <c r="T32" s="64"/>
      <c r="U32" s="69"/>
      <c r="V32" s="64"/>
      <c r="W32" s="72"/>
    </row>
    <row r="33" spans="1:23" ht="14.25" customHeight="1" x14ac:dyDescent="0.4">
      <c r="A33" s="23"/>
      <c r="B33" s="58"/>
      <c r="C33" s="64"/>
      <c r="D33" s="61"/>
      <c r="E33" s="64"/>
      <c r="F33" s="64"/>
      <c r="G33" s="64"/>
      <c r="H33" s="77"/>
      <c r="I33" s="64"/>
      <c r="J33" s="64"/>
      <c r="K33" s="64"/>
      <c r="L33" s="67"/>
      <c r="M33" s="14"/>
      <c r="N33" s="2" t="s">
        <v>32</v>
      </c>
      <c r="O33" s="2" t="s">
        <v>31</v>
      </c>
      <c r="P33" s="2" t="s">
        <v>30</v>
      </c>
      <c r="Q33" s="2" t="s">
        <v>28</v>
      </c>
      <c r="R33" s="15" t="s">
        <v>26</v>
      </c>
      <c r="S33" s="81"/>
      <c r="T33" s="64"/>
      <c r="U33" s="69"/>
      <c r="V33" s="64"/>
      <c r="W33" s="72"/>
    </row>
    <row r="34" spans="1:23" ht="11.25" customHeight="1" x14ac:dyDescent="0.4">
      <c r="A34" s="23"/>
      <c r="B34" s="59"/>
      <c r="C34" s="65"/>
      <c r="D34" s="62"/>
      <c r="E34" s="65"/>
      <c r="F34" s="65"/>
      <c r="G34" s="65"/>
      <c r="H34" s="78"/>
      <c r="I34" s="65"/>
      <c r="J34" s="65"/>
      <c r="K34" s="65"/>
      <c r="L34" s="16"/>
      <c r="M34" s="17"/>
      <c r="N34" s="74" t="s">
        <v>11</v>
      </c>
      <c r="O34" s="74"/>
      <c r="P34" s="74"/>
      <c r="Q34" s="75"/>
      <c r="R34" s="79"/>
      <c r="S34" s="82"/>
      <c r="T34" s="65"/>
      <c r="U34" s="70"/>
      <c r="V34" s="65"/>
      <c r="W34" s="73"/>
    </row>
    <row r="35" spans="1:23" ht="14.25" customHeight="1" x14ac:dyDescent="0.25">
      <c r="A35" s="23"/>
      <c r="B35" s="57">
        <v>5</v>
      </c>
      <c r="C35" s="63" t="s">
        <v>17</v>
      </c>
      <c r="D35" s="60" t="s">
        <v>18</v>
      </c>
      <c r="E35" s="63" t="s">
        <v>38</v>
      </c>
      <c r="F35" s="63" t="s">
        <v>20</v>
      </c>
      <c r="G35" s="63" t="s">
        <v>51</v>
      </c>
      <c r="H35" s="76" t="s">
        <v>22</v>
      </c>
      <c r="I35" s="63" t="s">
        <v>56</v>
      </c>
      <c r="J35" s="63" t="s">
        <v>52</v>
      </c>
      <c r="K35" s="63" t="s">
        <v>24</v>
      </c>
      <c r="L35" s="66" t="s">
        <v>10</v>
      </c>
      <c r="M35" s="2" t="s">
        <v>26</v>
      </c>
      <c r="N35" s="3"/>
      <c r="O35" s="4" t="str">
        <f>IF(AND(K36="LOW",J36="VERY HIGH")=TRUE,"X"," ")</f>
        <v xml:space="preserve"> </v>
      </c>
      <c r="P35" s="5" t="str">
        <f>IF(AND(K36="MODERATE",J36="VERY HIGH")=TRUE,"X"," ")</f>
        <v xml:space="preserve"> </v>
      </c>
      <c r="Q35" s="5" t="str">
        <f>IF(AND(K36="HIGH",J36="VERY HIGH")=TRUE,"X"," ")</f>
        <v xml:space="preserve"> </v>
      </c>
      <c r="R35" s="6" t="str">
        <f>IF(AND(K36="VERY HIGH",J36="VERY HIGH")=TRUE,"X"," ")</f>
        <v xml:space="preserve"> </v>
      </c>
      <c r="S35" s="80" t="s">
        <v>66</v>
      </c>
      <c r="T35" s="63" t="s">
        <v>53</v>
      </c>
      <c r="U35" s="68" t="s">
        <v>54</v>
      </c>
      <c r="V35" s="63" t="s">
        <v>27</v>
      </c>
      <c r="W35" s="71">
        <v>42037</v>
      </c>
    </row>
    <row r="36" spans="1:23" ht="14.25" customHeight="1" x14ac:dyDescent="0.25">
      <c r="A36" s="23"/>
      <c r="B36" s="58"/>
      <c r="C36" s="64"/>
      <c r="D36" s="61"/>
      <c r="E36" s="64"/>
      <c r="F36" s="64"/>
      <c r="G36" s="64"/>
      <c r="H36" s="77"/>
      <c r="I36" s="64"/>
      <c r="J36" s="64"/>
      <c r="K36" s="64"/>
      <c r="L36" s="67"/>
      <c r="M36" s="7" t="s">
        <v>28</v>
      </c>
      <c r="N36" s="3" t="str">
        <f>IF(AND(K36="VERY LOW",J36="HIGH")=TRUE,"X"," ")</f>
        <v xml:space="preserve"> </v>
      </c>
      <c r="O36" s="4" t="str">
        <f>IF(AND(K36="LOW",J36="HIGH")=TRUE,"X"," ")</f>
        <v xml:space="preserve"> </v>
      </c>
      <c r="P36" s="5" t="str">
        <f>IF(AND(K36="MODERATE",J36="HIGH")=TRUE,"X"," ")</f>
        <v xml:space="preserve"> </v>
      </c>
      <c r="Q36" s="5" t="str">
        <f>IF(AND(K36="HIGH",J36="HIGH")=TRUE,"X"," ")</f>
        <v xml:space="preserve"> </v>
      </c>
      <c r="R36" s="8"/>
      <c r="S36" s="81"/>
      <c r="T36" s="64"/>
      <c r="U36" s="69"/>
      <c r="V36" s="64"/>
      <c r="W36" s="72"/>
    </row>
    <row r="37" spans="1:23" ht="14.25" customHeight="1" x14ac:dyDescent="0.25">
      <c r="A37" s="23"/>
      <c r="B37" s="58"/>
      <c r="C37" s="64"/>
      <c r="D37" s="61"/>
      <c r="E37" s="64"/>
      <c r="F37" s="64"/>
      <c r="G37" s="64"/>
      <c r="H37" s="77"/>
      <c r="I37" s="64"/>
      <c r="J37" s="64"/>
      <c r="K37" s="64"/>
      <c r="L37" s="67"/>
      <c r="M37" s="7" t="s">
        <v>30</v>
      </c>
      <c r="N37" s="3" t="str">
        <f>IF(AND(K36="VERY LOW",J36="MODERATE")=TRUE,"X"," ")</f>
        <v xml:space="preserve"> </v>
      </c>
      <c r="O37" s="9" t="str">
        <f>IF(AND(K36="LOW",J36="MODERATE")=TRUE,"X"," ")</f>
        <v xml:space="preserve"> </v>
      </c>
      <c r="P37" s="4" t="str">
        <f>IF(AND(K36="MODERATE",J36="MODERATE")=TRUE,"X"," ")</f>
        <v xml:space="preserve"> </v>
      </c>
      <c r="Q37" s="18" t="s">
        <v>29</v>
      </c>
      <c r="R37" s="6" t="str">
        <f>IF(AND(K36="VERY HIGH",J36="MODERATE")=TRUE,"X"," ")</f>
        <v xml:space="preserve"> </v>
      </c>
      <c r="S37" s="81"/>
      <c r="T37" s="64"/>
      <c r="U37" s="69"/>
      <c r="V37" s="64"/>
      <c r="W37" s="72"/>
    </row>
    <row r="38" spans="1:23" ht="14.25" customHeight="1" x14ac:dyDescent="0.25">
      <c r="A38" s="23"/>
      <c r="B38" s="58"/>
      <c r="C38" s="64"/>
      <c r="D38" s="61"/>
      <c r="E38" s="64"/>
      <c r="F38" s="64"/>
      <c r="G38" s="64"/>
      <c r="H38" s="77"/>
      <c r="I38" s="64"/>
      <c r="J38" s="64"/>
      <c r="K38" s="64"/>
      <c r="L38" s="67"/>
      <c r="M38" s="7" t="s">
        <v>31</v>
      </c>
      <c r="N38" s="3" t="str">
        <f>IF(AND(K36="VERY LOW",J36="LOW")=TRUE,"X"," ")</f>
        <v xml:space="preserve"> </v>
      </c>
      <c r="O38" s="9" t="str">
        <f>IF(AND(K36="LOW",J36="LOW")=TRUE,"X"," ")</f>
        <v xml:space="preserve"> </v>
      </c>
      <c r="P38" s="4" t="str">
        <f>IF(AND(K36="MODERATE",J36="LOW")=TRUE,"X"," ")</f>
        <v xml:space="preserve"> </v>
      </c>
      <c r="Q38" s="5" t="str">
        <f>IF(AND(K36="HIGH",J36="LOW")=TRUE,"X"," ")</f>
        <v xml:space="preserve"> </v>
      </c>
      <c r="R38" s="6" t="str">
        <f>IF(AND(K36="VERY HIGH",J36="LOW")=TRUE,"X"," ")</f>
        <v xml:space="preserve"> </v>
      </c>
      <c r="S38" s="81"/>
      <c r="T38" s="64"/>
      <c r="U38" s="69"/>
      <c r="V38" s="64"/>
      <c r="W38" s="72"/>
    </row>
    <row r="39" spans="1:23" ht="14.25" customHeight="1" x14ac:dyDescent="0.25">
      <c r="A39" s="23"/>
      <c r="B39" s="58"/>
      <c r="C39" s="64"/>
      <c r="D39" s="61"/>
      <c r="E39" s="64"/>
      <c r="F39" s="64"/>
      <c r="G39" s="64"/>
      <c r="H39" s="77"/>
      <c r="I39" s="64"/>
      <c r="J39" s="64"/>
      <c r="K39" s="64"/>
      <c r="L39" s="67"/>
      <c r="M39" s="7" t="s">
        <v>32</v>
      </c>
      <c r="N39" s="10" t="str">
        <f>IF(AND(K36="VERY LOW",J36="VERY LOW")=TRUE,"X"," ")</f>
        <v xml:space="preserve"> </v>
      </c>
      <c r="O39" s="11" t="str">
        <f>IF(AND(K36="LOW",J36="VERY LOW")=TRUE,"X"," ")</f>
        <v xml:space="preserve"> </v>
      </c>
      <c r="P39" s="11" t="str">
        <f>IF(AND(K36="MODERATE",J36="VERY LOW")=TRUE,"X"," ")</f>
        <v xml:space="preserve"> </v>
      </c>
      <c r="Q39" s="12" t="str">
        <f>IF(AND(K36="HIGH",J36="VERY LOW")=TRUE,"X"," ")</f>
        <v xml:space="preserve"> </v>
      </c>
      <c r="R39" s="13" t="str">
        <f>IF(AND(K36="VERY HIGH",J36="VERY LOW")=TRUE,"X"," ")</f>
        <v xml:space="preserve"> </v>
      </c>
      <c r="S39" s="81"/>
      <c r="T39" s="64"/>
      <c r="U39" s="69"/>
      <c r="V39" s="64"/>
      <c r="W39" s="72"/>
    </row>
    <row r="40" spans="1:23" ht="14.25" customHeight="1" x14ac:dyDescent="0.4">
      <c r="A40" s="23"/>
      <c r="B40" s="58"/>
      <c r="C40" s="64"/>
      <c r="D40" s="61"/>
      <c r="E40" s="64"/>
      <c r="F40" s="64"/>
      <c r="G40" s="64"/>
      <c r="H40" s="77"/>
      <c r="I40" s="64"/>
      <c r="J40" s="64"/>
      <c r="K40" s="64"/>
      <c r="L40" s="67"/>
      <c r="M40" s="14"/>
      <c r="N40" s="2" t="s">
        <v>32</v>
      </c>
      <c r="O40" s="2" t="s">
        <v>31</v>
      </c>
      <c r="P40" s="2" t="s">
        <v>30</v>
      </c>
      <c r="Q40" s="2" t="s">
        <v>28</v>
      </c>
      <c r="R40" s="15" t="s">
        <v>26</v>
      </c>
      <c r="S40" s="81"/>
      <c r="T40" s="64"/>
      <c r="U40" s="69"/>
      <c r="V40" s="64"/>
      <c r="W40" s="72"/>
    </row>
    <row r="41" spans="1:23" ht="18" customHeight="1" x14ac:dyDescent="0.4">
      <c r="A41" s="23"/>
      <c r="B41" s="59"/>
      <c r="C41" s="65"/>
      <c r="D41" s="62"/>
      <c r="E41" s="65"/>
      <c r="F41" s="65"/>
      <c r="G41" s="65"/>
      <c r="H41" s="78"/>
      <c r="I41" s="65"/>
      <c r="J41" s="65"/>
      <c r="K41" s="65"/>
      <c r="L41" s="16"/>
      <c r="M41" s="17"/>
      <c r="N41" s="74" t="s">
        <v>11</v>
      </c>
      <c r="O41" s="74"/>
      <c r="P41" s="74"/>
      <c r="Q41" s="75"/>
      <c r="R41" s="79"/>
      <c r="S41" s="82"/>
      <c r="T41" s="65"/>
      <c r="U41" s="70"/>
      <c r="V41" s="65"/>
      <c r="W41" s="73"/>
    </row>
    <row r="42" spans="1:23" ht="14.25" customHeight="1" x14ac:dyDescent="0.25">
      <c r="A42" s="23"/>
      <c r="B42" s="57">
        <v>6</v>
      </c>
      <c r="C42" s="63" t="s">
        <v>17</v>
      </c>
      <c r="D42" s="60" t="s">
        <v>18</v>
      </c>
      <c r="E42" s="63" t="s">
        <v>37</v>
      </c>
      <c r="F42" s="63" t="s">
        <v>74</v>
      </c>
      <c r="G42" s="63" t="s">
        <v>55</v>
      </c>
      <c r="H42" s="76" t="s">
        <v>22</v>
      </c>
      <c r="I42" s="63" t="s">
        <v>56</v>
      </c>
      <c r="J42" s="63" t="s">
        <v>34</v>
      </c>
      <c r="K42" s="63" t="s">
        <v>24</v>
      </c>
      <c r="L42" s="66" t="s">
        <v>10</v>
      </c>
      <c r="M42" s="2" t="s">
        <v>26</v>
      </c>
      <c r="N42" s="3"/>
      <c r="O42" s="4" t="str">
        <f>IF(AND(K43="LOW",J43="VERY HIGH")=TRUE,"X"," ")</f>
        <v xml:space="preserve"> </v>
      </c>
      <c r="P42" s="5" t="str">
        <f>IF(AND(K43="MODERATE",J43="VERY HIGH")=TRUE,"X"," ")</f>
        <v xml:space="preserve"> </v>
      </c>
      <c r="Q42" s="5" t="str">
        <f>IF(AND(K43="HIGH",J43="VERY HIGH")=TRUE,"X"," ")</f>
        <v xml:space="preserve"> </v>
      </c>
      <c r="R42" s="6" t="str">
        <f>IF(AND(K43="VERY HIGH",J43="VERY HIGH")=TRUE,"X"," ")</f>
        <v xml:space="preserve"> </v>
      </c>
      <c r="S42" s="80" t="s">
        <v>67</v>
      </c>
      <c r="T42" s="63" t="s">
        <v>71</v>
      </c>
      <c r="U42" s="68" t="s">
        <v>54</v>
      </c>
      <c r="V42" s="63" t="s">
        <v>27</v>
      </c>
      <c r="W42" s="71">
        <v>42037</v>
      </c>
    </row>
    <row r="43" spans="1:23" ht="14.25" customHeight="1" x14ac:dyDescent="0.25">
      <c r="A43" s="23"/>
      <c r="B43" s="58"/>
      <c r="C43" s="64"/>
      <c r="D43" s="61"/>
      <c r="E43" s="64"/>
      <c r="F43" s="64"/>
      <c r="G43" s="64"/>
      <c r="H43" s="77"/>
      <c r="I43" s="64"/>
      <c r="J43" s="64"/>
      <c r="K43" s="64"/>
      <c r="L43" s="67"/>
      <c r="M43" s="7" t="s">
        <v>28</v>
      </c>
      <c r="N43" s="3" t="str">
        <f>IF(AND(K43="VERY LOW",J43="HIGH")=TRUE,"X"," ")</f>
        <v xml:space="preserve"> </v>
      </c>
      <c r="O43" s="4" t="str">
        <f>IF(AND(K43="LOW",J43="HIGH")=TRUE,"X"," ")</f>
        <v xml:space="preserve"> </v>
      </c>
      <c r="P43" s="5" t="str">
        <f>IF(AND(K43="MODERATE",J43="HIGH")=TRUE,"X"," ")</f>
        <v xml:space="preserve"> </v>
      </c>
      <c r="Q43" s="5" t="str">
        <f>IF(AND(K43="HIGH",J43="HIGH")=TRUE,"X"," ")</f>
        <v xml:space="preserve"> </v>
      </c>
      <c r="R43" s="8"/>
      <c r="S43" s="81"/>
      <c r="T43" s="64"/>
      <c r="U43" s="69"/>
      <c r="V43" s="64"/>
      <c r="W43" s="72"/>
    </row>
    <row r="44" spans="1:23" ht="14.25" customHeight="1" x14ac:dyDescent="0.25">
      <c r="A44" s="23"/>
      <c r="B44" s="58"/>
      <c r="C44" s="64"/>
      <c r="D44" s="61"/>
      <c r="E44" s="64"/>
      <c r="F44" s="64"/>
      <c r="G44" s="64"/>
      <c r="H44" s="77"/>
      <c r="I44" s="64"/>
      <c r="J44" s="64"/>
      <c r="K44" s="64"/>
      <c r="L44" s="67"/>
      <c r="M44" s="7" t="s">
        <v>30</v>
      </c>
      <c r="N44" s="3" t="str">
        <f>IF(AND(K43="VERY LOW",J43="MODERATE")=TRUE,"X"," ")</f>
        <v xml:space="preserve"> </v>
      </c>
      <c r="O44" s="9" t="str">
        <f>IF(AND(K43="LOW",J43="MODERATE")=TRUE,"X"," ")</f>
        <v xml:space="preserve"> </v>
      </c>
      <c r="P44" s="4" t="str">
        <f>IF(AND(K43="MODERATE",J43="MODERATE")=TRUE,"X"," ")</f>
        <v xml:space="preserve"> </v>
      </c>
      <c r="Q44" s="5" t="str">
        <f>IF(AND(K43="HIGH",J43="MODERATE")=TRUE,"X"," ")</f>
        <v xml:space="preserve"> </v>
      </c>
      <c r="R44" s="6" t="str">
        <f>IF(AND(K43="VERY HIGH",J43="MODERATE")=TRUE,"X"," ")</f>
        <v xml:space="preserve"> </v>
      </c>
      <c r="S44" s="81"/>
      <c r="T44" s="64"/>
      <c r="U44" s="69"/>
      <c r="V44" s="64"/>
      <c r="W44" s="72"/>
    </row>
    <row r="45" spans="1:23" ht="14.25" customHeight="1" x14ac:dyDescent="0.25">
      <c r="A45" s="23"/>
      <c r="B45" s="58"/>
      <c r="C45" s="64"/>
      <c r="D45" s="61"/>
      <c r="E45" s="64"/>
      <c r="F45" s="64"/>
      <c r="G45" s="64"/>
      <c r="H45" s="77"/>
      <c r="I45" s="64"/>
      <c r="J45" s="64"/>
      <c r="K45" s="64"/>
      <c r="L45" s="67"/>
      <c r="M45" s="7" t="s">
        <v>31</v>
      </c>
      <c r="N45" s="3" t="str">
        <f>IF(AND(K43="VERY LOW",J43="LOW")=TRUE,"X"," ")</f>
        <v xml:space="preserve"> </v>
      </c>
      <c r="O45" s="9" t="str">
        <f>IF(AND(K43="LOW",J43="LOW")=TRUE,"X"," ")</f>
        <v xml:space="preserve"> </v>
      </c>
      <c r="P45" s="4" t="str">
        <f>IF(AND(K43="MODERATE",J43="LOW")=TRUE,"X"," ")</f>
        <v xml:space="preserve"> </v>
      </c>
      <c r="Q45" s="18" t="s">
        <v>29</v>
      </c>
      <c r="R45" s="6" t="str">
        <f>IF(AND(K43="VERY HIGH",J43="LOW")=TRUE,"X"," ")</f>
        <v xml:space="preserve"> </v>
      </c>
      <c r="S45" s="81"/>
      <c r="T45" s="64"/>
      <c r="U45" s="69"/>
      <c r="V45" s="64"/>
      <c r="W45" s="72"/>
    </row>
    <row r="46" spans="1:23" ht="14.25" customHeight="1" x14ac:dyDescent="0.25">
      <c r="A46" s="23"/>
      <c r="B46" s="58"/>
      <c r="C46" s="64"/>
      <c r="D46" s="61"/>
      <c r="E46" s="64"/>
      <c r="F46" s="64"/>
      <c r="G46" s="64"/>
      <c r="H46" s="77"/>
      <c r="I46" s="64"/>
      <c r="J46" s="64"/>
      <c r="K46" s="64"/>
      <c r="L46" s="67"/>
      <c r="M46" s="7" t="s">
        <v>32</v>
      </c>
      <c r="N46" s="10" t="str">
        <f>IF(AND(K43="VERY LOW",J43="VERY LOW")=TRUE,"X"," ")</f>
        <v xml:space="preserve"> </v>
      </c>
      <c r="O46" s="11" t="str">
        <f>IF(AND(K43="LOW",J43="VERY LOW")=TRUE,"X"," ")</f>
        <v xml:space="preserve"> </v>
      </c>
      <c r="P46" s="11" t="str">
        <f>IF(AND(K43="MODERATE",J43="VERY LOW")=TRUE,"X"," ")</f>
        <v xml:space="preserve"> </v>
      </c>
      <c r="Q46" s="12" t="str">
        <f>IF(AND(K43="HIGH",J43="VERY LOW")=TRUE,"X"," ")</f>
        <v xml:space="preserve"> </v>
      </c>
      <c r="R46" s="13" t="str">
        <f>IF(AND(K43="VERY HIGH",J43="VERY LOW")=TRUE,"X"," ")</f>
        <v xml:space="preserve"> </v>
      </c>
      <c r="S46" s="81"/>
      <c r="T46" s="64"/>
      <c r="U46" s="69"/>
      <c r="V46" s="64"/>
      <c r="W46" s="72"/>
    </row>
    <row r="47" spans="1:23" ht="14.25" customHeight="1" x14ac:dyDescent="0.4">
      <c r="A47" s="23"/>
      <c r="B47" s="58"/>
      <c r="C47" s="64"/>
      <c r="D47" s="61"/>
      <c r="E47" s="64"/>
      <c r="F47" s="64"/>
      <c r="G47" s="64"/>
      <c r="H47" s="77"/>
      <c r="I47" s="64"/>
      <c r="J47" s="64"/>
      <c r="K47" s="64"/>
      <c r="L47" s="67"/>
      <c r="M47" s="14"/>
      <c r="N47" s="2" t="s">
        <v>32</v>
      </c>
      <c r="O47" s="2" t="s">
        <v>31</v>
      </c>
      <c r="P47" s="2" t="s">
        <v>30</v>
      </c>
      <c r="Q47" s="2" t="s">
        <v>28</v>
      </c>
      <c r="R47" s="15" t="s">
        <v>26</v>
      </c>
      <c r="S47" s="81"/>
      <c r="T47" s="64"/>
      <c r="U47" s="69"/>
      <c r="V47" s="64"/>
      <c r="W47" s="72"/>
    </row>
    <row r="48" spans="1:23" ht="26.25" customHeight="1" x14ac:dyDescent="0.4">
      <c r="A48" s="23"/>
      <c r="B48" s="59"/>
      <c r="C48" s="65"/>
      <c r="D48" s="62"/>
      <c r="E48" s="65"/>
      <c r="F48" s="65"/>
      <c r="G48" s="65"/>
      <c r="H48" s="78"/>
      <c r="I48" s="65"/>
      <c r="J48" s="65"/>
      <c r="K48" s="65"/>
      <c r="L48" s="16"/>
      <c r="M48" s="17"/>
      <c r="N48" s="74" t="s">
        <v>11</v>
      </c>
      <c r="O48" s="74"/>
      <c r="P48" s="74"/>
      <c r="Q48" s="75"/>
      <c r="R48" s="79"/>
      <c r="S48" s="82"/>
      <c r="T48" s="65"/>
      <c r="U48" s="70"/>
      <c r="V48" s="65"/>
      <c r="W48" s="73"/>
    </row>
    <row r="49" spans="1:23" ht="14.25" customHeight="1" x14ac:dyDescent="0.25">
      <c r="A49" s="23"/>
      <c r="B49" s="57">
        <v>7</v>
      </c>
      <c r="C49" s="63" t="s">
        <v>17</v>
      </c>
      <c r="D49" s="60" t="s">
        <v>60</v>
      </c>
      <c r="E49" s="63" t="s">
        <v>39</v>
      </c>
      <c r="F49" s="63" t="s">
        <v>58</v>
      </c>
      <c r="G49" s="63" t="s">
        <v>21</v>
      </c>
      <c r="H49" s="76" t="s">
        <v>22</v>
      </c>
      <c r="I49" s="60" t="s">
        <v>23</v>
      </c>
      <c r="J49" s="63" t="s">
        <v>34</v>
      </c>
      <c r="K49" s="63" t="s">
        <v>52</v>
      </c>
      <c r="L49" s="66" t="s">
        <v>10</v>
      </c>
      <c r="M49" s="2" t="s">
        <v>26</v>
      </c>
      <c r="N49" s="3"/>
      <c r="O49" s="4" t="str">
        <f>IF(AND(K50="LOW",J50="VERY HIGH")=TRUE,"X"," ")</f>
        <v xml:space="preserve"> </v>
      </c>
      <c r="P49" s="5" t="str">
        <f>IF(AND(K50="MODERATE",J50="VERY HIGH")=TRUE,"X"," ")</f>
        <v xml:space="preserve"> </v>
      </c>
      <c r="Q49" s="5" t="str">
        <f>IF(AND(K50="HIGH",J50="VERY HIGH")=TRUE,"X"," ")</f>
        <v xml:space="preserve"> </v>
      </c>
      <c r="R49" s="6" t="str">
        <f>IF(AND(K50="VERY HIGH",J50="VERY HIGH")=TRUE,"X"," ")</f>
        <v xml:space="preserve"> </v>
      </c>
      <c r="S49" s="80" t="s">
        <v>68</v>
      </c>
      <c r="T49" s="63" t="s">
        <v>59</v>
      </c>
      <c r="U49" s="68" t="s">
        <v>54</v>
      </c>
      <c r="V49" s="63" t="s">
        <v>27</v>
      </c>
      <c r="W49" s="71">
        <v>42037</v>
      </c>
    </row>
    <row r="50" spans="1:23" ht="14.25" customHeight="1" x14ac:dyDescent="0.25">
      <c r="A50" s="23"/>
      <c r="B50" s="58"/>
      <c r="C50" s="64"/>
      <c r="D50" s="61"/>
      <c r="E50" s="64"/>
      <c r="F50" s="64"/>
      <c r="G50" s="64"/>
      <c r="H50" s="77"/>
      <c r="I50" s="61"/>
      <c r="J50" s="64"/>
      <c r="K50" s="64"/>
      <c r="L50" s="67"/>
      <c r="M50" s="7" t="s">
        <v>28</v>
      </c>
      <c r="N50" s="3" t="str">
        <f>IF(AND(K50="VERY LOW",J50="HIGH")=TRUE,"X"," ")</f>
        <v xml:space="preserve"> </v>
      </c>
      <c r="O50" s="4" t="str">
        <f>IF(AND(K50="LOW",J50="HIGH")=TRUE,"X"," ")</f>
        <v xml:space="preserve"> </v>
      </c>
      <c r="P50" s="5" t="str">
        <f>IF(AND(K50="MODERATE",J50="HIGH")=TRUE,"X"," ")</f>
        <v xml:space="preserve"> </v>
      </c>
      <c r="Q50" s="5" t="str">
        <f>IF(AND(K50="HIGH",J50="HIGH")=TRUE,"X"," ")</f>
        <v xml:space="preserve"> </v>
      </c>
      <c r="R50" s="8"/>
      <c r="S50" s="81"/>
      <c r="T50" s="64"/>
      <c r="U50" s="69"/>
      <c r="V50" s="64"/>
      <c r="W50" s="72"/>
    </row>
    <row r="51" spans="1:23" ht="14.25" customHeight="1" x14ac:dyDescent="0.25">
      <c r="A51" s="23"/>
      <c r="B51" s="58"/>
      <c r="C51" s="64"/>
      <c r="D51" s="61"/>
      <c r="E51" s="64"/>
      <c r="F51" s="64"/>
      <c r="G51" s="64"/>
      <c r="H51" s="77"/>
      <c r="I51" s="61"/>
      <c r="J51" s="64"/>
      <c r="K51" s="64"/>
      <c r="L51" s="67"/>
      <c r="M51" s="7" t="s">
        <v>30</v>
      </c>
      <c r="N51" s="3" t="str">
        <f>IF(AND(K50="VERY LOW",J50="MODERATE")=TRUE,"X"," ")</f>
        <v xml:space="preserve"> </v>
      </c>
      <c r="O51" s="9" t="str">
        <f>IF(AND(K50="LOW",J50="MODERATE")=TRUE,"X"," ")</f>
        <v xml:space="preserve"> </v>
      </c>
      <c r="P51" s="4" t="str">
        <f>IF(AND(K50="MODERATE",J50="MODERATE")=TRUE,"X"," ")</f>
        <v xml:space="preserve"> </v>
      </c>
      <c r="Q51" s="5" t="str">
        <f>IF(AND(K50="HIGH",J50="MODERATE")=TRUE,"X"," ")</f>
        <v xml:space="preserve"> </v>
      </c>
      <c r="R51" s="6" t="str">
        <f>IF(AND(K50="VERY HIGH",J50="MODERATE")=TRUE,"X"," ")</f>
        <v xml:space="preserve"> </v>
      </c>
      <c r="S51" s="81"/>
      <c r="T51" s="64"/>
      <c r="U51" s="69"/>
      <c r="V51" s="64"/>
      <c r="W51" s="72"/>
    </row>
    <row r="52" spans="1:23" ht="14.25" customHeight="1" x14ac:dyDescent="0.25">
      <c r="A52" s="23"/>
      <c r="B52" s="58"/>
      <c r="C52" s="64"/>
      <c r="D52" s="61"/>
      <c r="E52" s="64"/>
      <c r="F52" s="64"/>
      <c r="G52" s="64"/>
      <c r="H52" s="77"/>
      <c r="I52" s="61"/>
      <c r="J52" s="64"/>
      <c r="K52" s="64"/>
      <c r="L52" s="67"/>
      <c r="M52" s="7" t="s">
        <v>31</v>
      </c>
      <c r="N52" s="3" t="str">
        <f>IF(AND(K50="VERY LOW",J50="LOW")=TRUE,"X"," ")</f>
        <v xml:space="preserve"> </v>
      </c>
      <c r="O52" s="9" t="str">
        <f>IF(AND(K50="LOW",J50="LOW")=TRUE,"X"," ")</f>
        <v xml:space="preserve"> </v>
      </c>
      <c r="P52" s="20" t="s">
        <v>48</v>
      </c>
      <c r="Q52" s="5" t="str">
        <f>IF(AND(K50="HIGH",J50="LOW")=TRUE,"X"," ")</f>
        <v xml:space="preserve"> </v>
      </c>
      <c r="R52" s="6" t="str">
        <f>IF(AND(K50="VERY HIGH",J50="LOW")=TRUE,"X"," ")</f>
        <v xml:space="preserve"> </v>
      </c>
      <c r="S52" s="81"/>
      <c r="T52" s="64"/>
      <c r="U52" s="69"/>
      <c r="V52" s="64"/>
      <c r="W52" s="72"/>
    </row>
    <row r="53" spans="1:23" ht="14.25" customHeight="1" x14ac:dyDescent="0.25">
      <c r="A53" s="23"/>
      <c r="B53" s="58"/>
      <c r="C53" s="64"/>
      <c r="D53" s="61"/>
      <c r="E53" s="64"/>
      <c r="F53" s="64"/>
      <c r="G53" s="64"/>
      <c r="H53" s="77"/>
      <c r="I53" s="61"/>
      <c r="J53" s="64"/>
      <c r="K53" s="64"/>
      <c r="L53" s="67"/>
      <c r="M53" s="7" t="s">
        <v>32</v>
      </c>
      <c r="N53" s="10" t="str">
        <f>IF(AND(K50="VERY LOW",J50="VERY LOW")=TRUE,"X"," ")</f>
        <v xml:space="preserve"> </v>
      </c>
      <c r="O53" s="11" t="str">
        <f>IF(AND(K50="LOW",J50="VERY LOW")=TRUE,"X"," ")</f>
        <v xml:space="preserve"> </v>
      </c>
      <c r="P53" s="11" t="str">
        <f>IF(AND(K50="MODERATE",J50="VERY LOW")=TRUE,"X"," ")</f>
        <v xml:space="preserve"> </v>
      </c>
      <c r="Q53" s="12" t="str">
        <f>IF(AND(K50="HIGH",J50="VERY LOW")=TRUE,"X"," ")</f>
        <v xml:space="preserve"> </v>
      </c>
      <c r="R53" s="13" t="str">
        <f>IF(AND(K50="VERY HIGH",J50="VERY LOW")=TRUE,"X"," ")</f>
        <v xml:space="preserve"> </v>
      </c>
      <c r="S53" s="81"/>
      <c r="T53" s="64"/>
      <c r="U53" s="69"/>
      <c r="V53" s="64"/>
      <c r="W53" s="72"/>
    </row>
    <row r="54" spans="1:23" ht="14.25" customHeight="1" x14ac:dyDescent="0.4">
      <c r="A54" s="23"/>
      <c r="B54" s="58"/>
      <c r="C54" s="64"/>
      <c r="D54" s="61"/>
      <c r="E54" s="64"/>
      <c r="F54" s="64"/>
      <c r="G54" s="64"/>
      <c r="H54" s="77"/>
      <c r="I54" s="61"/>
      <c r="J54" s="64"/>
      <c r="K54" s="64"/>
      <c r="L54" s="67"/>
      <c r="M54" s="14"/>
      <c r="N54" s="2" t="s">
        <v>32</v>
      </c>
      <c r="O54" s="2" t="s">
        <v>31</v>
      </c>
      <c r="P54" s="2" t="s">
        <v>30</v>
      </c>
      <c r="Q54" s="2" t="s">
        <v>28</v>
      </c>
      <c r="R54" s="15" t="s">
        <v>26</v>
      </c>
      <c r="S54" s="81"/>
      <c r="T54" s="64"/>
      <c r="U54" s="69"/>
      <c r="V54" s="64"/>
      <c r="W54" s="72"/>
    </row>
    <row r="55" spans="1:23" ht="19.5" customHeight="1" x14ac:dyDescent="0.4">
      <c r="A55" s="23"/>
      <c r="B55" s="59"/>
      <c r="C55" s="65"/>
      <c r="D55" s="62"/>
      <c r="E55" s="65"/>
      <c r="F55" s="65"/>
      <c r="G55" s="65"/>
      <c r="H55" s="78"/>
      <c r="I55" s="61"/>
      <c r="J55" s="65"/>
      <c r="K55" s="65"/>
      <c r="L55" s="16"/>
      <c r="M55" s="17"/>
      <c r="N55" s="74" t="s">
        <v>11</v>
      </c>
      <c r="O55" s="74"/>
      <c r="P55" s="74"/>
      <c r="Q55" s="75"/>
      <c r="R55" s="79"/>
      <c r="S55" s="82"/>
      <c r="T55" s="65"/>
      <c r="U55" s="70"/>
      <c r="V55" s="65"/>
      <c r="W55" s="73"/>
    </row>
    <row r="56" spans="1:23" ht="14.25" customHeight="1" x14ac:dyDescent="0.25">
      <c r="A56" s="23"/>
      <c r="B56" s="57">
        <v>8</v>
      </c>
      <c r="C56" s="63" t="s">
        <v>17</v>
      </c>
      <c r="D56" s="63" t="s">
        <v>18</v>
      </c>
      <c r="E56" s="63" t="s">
        <v>61</v>
      </c>
      <c r="F56" s="63" t="s">
        <v>58</v>
      </c>
      <c r="G56" s="63" t="s">
        <v>21</v>
      </c>
      <c r="H56" s="76" t="s">
        <v>22</v>
      </c>
      <c r="I56" s="63" t="s">
        <v>56</v>
      </c>
      <c r="J56" s="63" t="s">
        <v>52</v>
      </c>
      <c r="K56" s="63" t="s">
        <v>24</v>
      </c>
      <c r="L56" s="66" t="s">
        <v>10</v>
      </c>
      <c r="M56" s="2" t="s">
        <v>26</v>
      </c>
      <c r="N56" s="3"/>
      <c r="O56" s="4" t="str">
        <f>IF(AND(K57="LOW",J57="VERY HIGH")=TRUE,"X"," ")</f>
        <v xml:space="preserve"> </v>
      </c>
      <c r="P56" s="5" t="str">
        <f>IF(AND(K57="MODERATE",J57="VERY HIGH")=TRUE,"X"," ")</f>
        <v xml:space="preserve"> </v>
      </c>
      <c r="Q56" s="5" t="str">
        <f>IF(AND(K57="HIGH",J57="VERY HIGH")=TRUE,"X"," ")</f>
        <v xml:space="preserve"> </v>
      </c>
      <c r="R56" s="6" t="str">
        <f>IF(AND(K57="VERY HIGH",J57="VERY HIGH")=TRUE,"X"," ")</f>
        <v xml:space="preserve"> </v>
      </c>
      <c r="S56" s="80" t="s">
        <v>69</v>
      </c>
      <c r="T56" s="63" t="s">
        <v>53</v>
      </c>
      <c r="U56" s="68" t="s">
        <v>54</v>
      </c>
      <c r="V56" s="63" t="s">
        <v>27</v>
      </c>
      <c r="W56" s="71">
        <v>42037</v>
      </c>
    </row>
    <row r="57" spans="1:23" ht="14.25" customHeight="1" x14ac:dyDescent="0.25">
      <c r="A57" s="23"/>
      <c r="B57" s="58"/>
      <c r="C57" s="64"/>
      <c r="D57" s="64"/>
      <c r="E57" s="64"/>
      <c r="F57" s="64"/>
      <c r="G57" s="64"/>
      <c r="H57" s="77"/>
      <c r="I57" s="64"/>
      <c r="J57" s="64"/>
      <c r="K57" s="64"/>
      <c r="L57" s="67"/>
      <c r="M57" s="7" t="s">
        <v>28</v>
      </c>
      <c r="N57" s="3" t="str">
        <f>IF(AND(K57="VERY LOW",J57="HIGH")=TRUE,"X"," ")</f>
        <v xml:space="preserve"> </v>
      </c>
      <c r="O57" s="4" t="str">
        <f>IF(AND(K57="LOW",J57="HIGH")=TRUE,"X"," ")</f>
        <v xml:space="preserve"> </v>
      </c>
      <c r="P57" s="5" t="str">
        <f>IF(AND(K57="MODERATE",J57="HIGH")=TRUE,"X"," ")</f>
        <v xml:space="preserve"> </v>
      </c>
      <c r="Q57" s="5" t="str">
        <f>IF(AND(K57="HIGH",J57="HIGH")=TRUE,"X"," ")</f>
        <v xml:space="preserve"> </v>
      </c>
      <c r="R57" s="8"/>
      <c r="S57" s="81"/>
      <c r="T57" s="64"/>
      <c r="U57" s="69"/>
      <c r="V57" s="64"/>
      <c r="W57" s="72"/>
    </row>
    <row r="58" spans="1:23" ht="14.25" customHeight="1" x14ac:dyDescent="0.25">
      <c r="A58" s="23"/>
      <c r="B58" s="58"/>
      <c r="C58" s="64"/>
      <c r="D58" s="64"/>
      <c r="E58" s="64"/>
      <c r="F58" s="64"/>
      <c r="G58" s="64"/>
      <c r="H58" s="77"/>
      <c r="I58" s="64"/>
      <c r="J58" s="64"/>
      <c r="K58" s="64"/>
      <c r="L58" s="67"/>
      <c r="M58" s="7" t="s">
        <v>30</v>
      </c>
      <c r="N58" s="3" t="str">
        <f>IF(AND(K57="VERY LOW",J57="MODERATE")=TRUE,"X"," ")</f>
        <v xml:space="preserve"> </v>
      </c>
      <c r="O58" s="9" t="str">
        <f>IF(AND(K57="LOW",J57="MODERATE")=TRUE,"X"," ")</f>
        <v xml:space="preserve"> </v>
      </c>
      <c r="P58" s="4" t="str">
        <f>IF(AND(K57="MODERATE",J57="MODERATE")=TRUE,"X"," ")</f>
        <v xml:space="preserve"> </v>
      </c>
      <c r="Q58" s="21" t="s">
        <v>48</v>
      </c>
      <c r="R58" s="6" t="str">
        <f>IF(AND(K57="VERY HIGH",J57="MODERATE")=TRUE,"X"," ")</f>
        <v xml:space="preserve"> </v>
      </c>
      <c r="S58" s="81"/>
      <c r="T58" s="64"/>
      <c r="U58" s="69"/>
      <c r="V58" s="64"/>
      <c r="W58" s="72"/>
    </row>
    <row r="59" spans="1:23" ht="14.25" customHeight="1" x14ac:dyDescent="0.25">
      <c r="A59" s="23"/>
      <c r="B59" s="58"/>
      <c r="C59" s="64"/>
      <c r="D59" s="64"/>
      <c r="E59" s="64"/>
      <c r="F59" s="64"/>
      <c r="G59" s="64"/>
      <c r="H59" s="77"/>
      <c r="I59" s="64"/>
      <c r="J59" s="64"/>
      <c r="K59" s="64"/>
      <c r="L59" s="67"/>
      <c r="M59" s="7" t="s">
        <v>31</v>
      </c>
      <c r="N59" s="3" t="str">
        <f>IF(AND(K57="VERY LOW",J57="LOW")=TRUE,"X"," ")</f>
        <v xml:space="preserve"> </v>
      </c>
      <c r="O59" s="9" t="str">
        <f>IF(AND(K57="LOW",J57="LOW")=TRUE,"X"," ")</f>
        <v xml:space="preserve"> </v>
      </c>
      <c r="P59" s="4" t="str">
        <f>IF(AND(K57="MODERATE",J57="LOW")=TRUE,"X"," ")</f>
        <v xml:space="preserve"> </v>
      </c>
      <c r="Q59" s="5" t="str">
        <f>IF(AND(K57="HIGH",J57="LOW")=TRUE,"X"," ")</f>
        <v xml:space="preserve"> </v>
      </c>
      <c r="R59" s="6" t="str">
        <f>IF(AND(K57="VERY HIGH",J57="LOW")=TRUE,"X"," ")</f>
        <v xml:space="preserve"> </v>
      </c>
      <c r="S59" s="81"/>
      <c r="T59" s="64"/>
      <c r="U59" s="69"/>
      <c r="V59" s="64"/>
      <c r="W59" s="72"/>
    </row>
    <row r="60" spans="1:23" ht="14.25" customHeight="1" x14ac:dyDescent="0.25">
      <c r="A60" s="23"/>
      <c r="B60" s="58"/>
      <c r="C60" s="64"/>
      <c r="D60" s="64"/>
      <c r="E60" s="64"/>
      <c r="F60" s="64"/>
      <c r="G60" s="64"/>
      <c r="H60" s="77"/>
      <c r="I60" s="64"/>
      <c r="J60" s="64"/>
      <c r="K60" s="64"/>
      <c r="L60" s="67"/>
      <c r="M60" s="7" t="s">
        <v>32</v>
      </c>
      <c r="N60" s="10" t="str">
        <f>IF(AND(K57="VERY LOW",J57="VERY LOW")=TRUE,"X"," ")</f>
        <v xml:space="preserve"> </v>
      </c>
      <c r="O60" s="11" t="str">
        <f>IF(AND(K57="LOW",J57="VERY LOW")=TRUE,"X"," ")</f>
        <v xml:space="preserve"> </v>
      </c>
      <c r="P60" s="11" t="str">
        <f>IF(AND(K57="MODERATE",J57="VERY LOW")=TRUE,"X"," ")</f>
        <v xml:space="preserve"> </v>
      </c>
      <c r="Q60" s="12" t="str">
        <f>IF(AND(K57="HIGH",J57="VERY LOW")=TRUE,"X"," ")</f>
        <v xml:space="preserve"> </v>
      </c>
      <c r="R60" s="13" t="str">
        <f>IF(AND(K57="VERY HIGH",J57="VERY LOW")=TRUE,"X"," ")</f>
        <v xml:space="preserve"> </v>
      </c>
      <c r="S60" s="81"/>
      <c r="T60" s="64"/>
      <c r="U60" s="69"/>
      <c r="V60" s="64"/>
      <c r="W60" s="72"/>
    </row>
    <row r="61" spans="1:23" ht="14.25" customHeight="1" x14ac:dyDescent="0.4">
      <c r="A61" s="23"/>
      <c r="B61" s="58"/>
      <c r="C61" s="64"/>
      <c r="D61" s="64"/>
      <c r="E61" s="64"/>
      <c r="F61" s="64"/>
      <c r="G61" s="64"/>
      <c r="H61" s="77"/>
      <c r="I61" s="64"/>
      <c r="J61" s="64"/>
      <c r="K61" s="64"/>
      <c r="L61" s="67"/>
      <c r="M61" s="14"/>
      <c r="N61" s="2" t="s">
        <v>32</v>
      </c>
      <c r="O61" s="2" t="s">
        <v>31</v>
      </c>
      <c r="P61" s="2" t="s">
        <v>30</v>
      </c>
      <c r="Q61" s="2" t="s">
        <v>28</v>
      </c>
      <c r="R61" s="15" t="s">
        <v>26</v>
      </c>
      <c r="S61" s="81"/>
      <c r="T61" s="64"/>
      <c r="U61" s="69"/>
      <c r="V61" s="64"/>
      <c r="W61" s="72"/>
    </row>
    <row r="62" spans="1:23" ht="11.25" customHeight="1" x14ac:dyDescent="0.4">
      <c r="A62" s="23"/>
      <c r="B62" s="59"/>
      <c r="C62" s="65"/>
      <c r="D62" s="65"/>
      <c r="E62" s="65"/>
      <c r="F62" s="65"/>
      <c r="G62" s="65"/>
      <c r="H62" s="78"/>
      <c r="I62" s="65"/>
      <c r="J62" s="65"/>
      <c r="K62" s="65"/>
      <c r="L62" s="16"/>
      <c r="M62" s="17"/>
      <c r="N62" s="74" t="s">
        <v>11</v>
      </c>
      <c r="O62" s="74"/>
      <c r="P62" s="74"/>
      <c r="Q62" s="75"/>
      <c r="R62" s="79"/>
      <c r="S62" s="82"/>
      <c r="T62" s="65"/>
      <c r="U62" s="70"/>
      <c r="V62" s="65"/>
      <c r="W62" s="73"/>
    </row>
    <row r="63" spans="1:23" ht="14.25" customHeight="1" x14ac:dyDescent="0.25">
      <c r="A63" s="23"/>
      <c r="B63" s="57">
        <v>9</v>
      </c>
      <c r="C63" s="63" t="s">
        <v>17</v>
      </c>
      <c r="D63" s="63" t="s">
        <v>18</v>
      </c>
      <c r="E63" s="63" t="s">
        <v>40</v>
      </c>
      <c r="F63" s="63" t="s">
        <v>58</v>
      </c>
      <c r="G63" s="63" t="s">
        <v>21</v>
      </c>
      <c r="H63" s="76" t="s">
        <v>22</v>
      </c>
      <c r="I63" s="63" t="s">
        <v>56</v>
      </c>
      <c r="J63" s="63" t="s">
        <v>34</v>
      </c>
      <c r="K63" s="63" t="s">
        <v>24</v>
      </c>
      <c r="L63" s="66" t="s">
        <v>10</v>
      </c>
      <c r="M63" s="2" t="s">
        <v>26</v>
      </c>
      <c r="N63" s="3"/>
      <c r="O63" s="4" t="str">
        <f>IF(AND(K64="LOW",J64="VERY HIGH")=TRUE,"X"," ")</f>
        <v xml:space="preserve"> </v>
      </c>
      <c r="P63" s="5" t="str">
        <f>IF(AND(K64="MODERATE",J64="VERY HIGH")=TRUE,"X"," ")</f>
        <v xml:space="preserve"> </v>
      </c>
      <c r="Q63" s="5" t="str">
        <f>IF(AND(K64="HIGH",J64="VERY HIGH")=TRUE,"X"," ")</f>
        <v xml:space="preserve"> </v>
      </c>
      <c r="R63" s="6" t="str">
        <f>IF(AND(K64="VERY HIGH",J64="VERY HIGH")=TRUE,"X"," ")</f>
        <v xml:space="preserve"> </v>
      </c>
      <c r="S63" s="80" t="s">
        <v>70</v>
      </c>
      <c r="T63" s="63" t="s">
        <v>62</v>
      </c>
      <c r="U63" s="68" t="s">
        <v>54</v>
      </c>
      <c r="V63" s="63" t="s">
        <v>27</v>
      </c>
      <c r="W63" s="71">
        <v>42037</v>
      </c>
    </row>
    <row r="64" spans="1:23" ht="14.25" customHeight="1" x14ac:dyDescent="0.25">
      <c r="A64" s="23"/>
      <c r="B64" s="58"/>
      <c r="C64" s="64"/>
      <c r="D64" s="64"/>
      <c r="E64" s="64"/>
      <c r="F64" s="64"/>
      <c r="G64" s="64"/>
      <c r="H64" s="77"/>
      <c r="I64" s="64"/>
      <c r="J64" s="64"/>
      <c r="K64" s="64"/>
      <c r="L64" s="67"/>
      <c r="M64" s="7" t="s">
        <v>28</v>
      </c>
      <c r="N64" s="3" t="str">
        <f>IF(AND(K64="VERY LOW",J64="HIGH")=TRUE,"X"," ")</f>
        <v xml:space="preserve"> </v>
      </c>
      <c r="O64" s="4" t="str">
        <f>IF(AND(K64="LOW",J64="HIGH")=TRUE,"X"," ")</f>
        <v xml:space="preserve"> </v>
      </c>
      <c r="P64" s="5" t="str">
        <f>IF(AND(K64="MODERATE",J64="HIGH")=TRUE,"X"," ")</f>
        <v xml:space="preserve"> </v>
      </c>
      <c r="Q64" s="5" t="str">
        <f>IF(AND(K64="HIGH",J64="HIGH")=TRUE,"X"," ")</f>
        <v xml:space="preserve"> </v>
      </c>
      <c r="R64" s="8"/>
      <c r="S64" s="81"/>
      <c r="T64" s="64"/>
      <c r="U64" s="69"/>
      <c r="V64" s="64"/>
      <c r="W64" s="72"/>
    </row>
    <row r="65" spans="1:23" ht="14.25" customHeight="1" x14ac:dyDescent="0.25">
      <c r="A65" s="23"/>
      <c r="B65" s="58"/>
      <c r="C65" s="64"/>
      <c r="D65" s="64"/>
      <c r="E65" s="64"/>
      <c r="F65" s="64"/>
      <c r="G65" s="64"/>
      <c r="H65" s="77"/>
      <c r="I65" s="64"/>
      <c r="J65" s="64"/>
      <c r="K65" s="64"/>
      <c r="L65" s="67"/>
      <c r="M65" s="7" t="s">
        <v>30</v>
      </c>
      <c r="N65" s="3" t="str">
        <f>IF(AND(K64="VERY LOW",J64="MODERATE")=TRUE,"X"," ")</f>
        <v xml:space="preserve"> </v>
      </c>
      <c r="O65" s="9" t="str">
        <f>IF(AND(K64="LOW",J64="MODERATE")=TRUE,"X"," ")</f>
        <v xml:space="preserve"> </v>
      </c>
      <c r="P65" s="4" t="str">
        <f>IF(AND(K64="MODERATE",J64="MODERATE")=TRUE,"X"," ")</f>
        <v xml:space="preserve"> </v>
      </c>
      <c r="Q65" s="5" t="str">
        <f>IF(AND(K64="HIGH",J64="MODERATE")=TRUE,"X"," ")</f>
        <v xml:space="preserve"> </v>
      </c>
      <c r="R65" s="6" t="str">
        <f>IF(AND(K64="VERY HIGH",J64="MODERATE")=TRUE,"X"," ")</f>
        <v xml:space="preserve"> </v>
      </c>
      <c r="S65" s="81"/>
      <c r="T65" s="64"/>
      <c r="U65" s="69"/>
      <c r="V65" s="64"/>
      <c r="W65" s="72"/>
    </row>
    <row r="66" spans="1:23" ht="14.25" customHeight="1" x14ac:dyDescent="0.25">
      <c r="A66" s="23"/>
      <c r="B66" s="58"/>
      <c r="C66" s="64"/>
      <c r="D66" s="64"/>
      <c r="E66" s="64"/>
      <c r="F66" s="64"/>
      <c r="G66" s="64"/>
      <c r="H66" s="77"/>
      <c r="I66" s="64"/>
      <c r="J66" s="64"/>
      <c r="K66" s="64"/>
      <c r="L66" s="67"/>
      <c r="M66" s="7" t="s">
        <v>31</v>
      </c>
      <c r="N66" s="3" t="str">
        <f>IF(AND(K64="VERY LOW",J64="LOW")=TRUE,"X"," ")</f>
        <v xml:space="preserve"> </v>
      </c>
      <c r="O66" s="9" t="str">
        <f>IF(AND(K64="LOW",J64="LOW")=TRUE,"X"," ")</f>
        <v xml:space="preserve"> </v>
      </c>
      <c r="P66" s="4" t="str">
        <f>IF(AND(K64="MODERATE",J64="LOW")=TRUE,"X"," ")</f>
        <v xml:space="preserve"> </v>
      </c>
      <c r="Q66" s="21" t="s">
        <v>48</v>
      </c>
      <c r="R66" s="6" t="str">
        <f>IF(AND(K64="VERY HIGH",J64="LOW")=TRUE,"X"," ")</f>
        <v xml:space="preserve"> </v>
      </c>
      <c r="S66" s="81"/>
      <c r="T66" s="64"/>
      <c r="U66" s="69"/>
      <c r="V66" s="64"/>
      <c r="W66" s="72"/>
    </row>
    <row r="67" spans="1:23" ht="14.25" customHeight="1" x14ac:dyDescent="0.25">
      <c r="A67" s="23"/>
      <c r="B67" s="58"/>
      <c r="C67" s="64"/>
      <c r="D67" s="64"/>
      <c r="E67" s="64"/>
      <c r="F67" s="64"/>
      <c r="G67" s="64"/>
      <c r="H67" s="77"/>
      <c r="I67" s="64"/>
      <c r="J67" s="64"/>
      <c r="K67" s="64"/>
      <c r="L67" s="67"/>
      <c r="M67" s="7" t="s">
        <v>32</v>
      </c>
      <c r="N67" s="10" t="str">
        <f>IF(AND(K64="VERY LOW",J64="VERY LOW")=TRUE,"X"," ")</f>
        <v xml:space="preserve"> </v>
      </c>
      <c r="O67" s="11" t="str">
        <f>IF(AND(K64="LOW",J64="VERY LOW")=TRUE,"X"," ")</f>
        <v xml:space="preserve"> </v>
      </c>
      <c r="P67" s="11" t="str">
        <f>IF(AND(K64="MODERATE",J64="VERY LOW")=TRUE,"X"," ")</f>
        <v xml:space="preserve"> </v>
      </c>
      <c r="Q67" s="12" t="str">
        <f>IF(AND(K64="HIGH",J64="VERY LOW")=TRUE,"X"," ")</f>
        <v xml:space="preserve"> </v>
      </c>
      <c r="R67" s="13" t="str">
        <f>IF(AND(K64="VERY HIGH",J64="VERY LOW")=TRUE,"X"," ")</f>
        <v xml:space="preserve"> </v>
      </c>
      <c r="S67" s="81"/>
      <c r="T67" s="64"/>
      <c r="U67" s="69"/>
      <c r="V67" s="64"/>
      <c r="W67" s="72"/>
    </row>
    <row r="68" spans="1:23" ht="14.25" customHeight="1" x14ac:dyDescent="0.4">
      <c r="A68" s="23"/>
      <c r="B68" s="58"/>
      <c r="C68" s="64"/>
      <c r="D68" s="64"/>
      <c r="E68" s="64"/>
      <c r="F68" s="64"/>
      <c r="G68" s="64"/>
      <c r="H68" s="77"/>
      <c r="I68" s="64"/>
      <c r="J68" s="64"/>
      <c r="K68" s="64"/>
      <c r="L68" s="67"/>
      <c r="M68" s="14"/>
      <c r="N68" s="2" t="s">
        <v>32</v>
      </c>
      <c r="O68" s="2" t="s">
        <v>31</v>
      </c>
      <c r="P68" s="2" t="s">
        <v>30</v>
      </c>
      <c r="Q68" s="2" t="s">
        <v>28</v>
      </c>
      <c r="R68" s="15" t="s">
        <v>26</v>
      </c>
      <c r="S68" s="81"/>
      <c r="T68" s="64"/>
      <c r="U68" s="69"/>
      <c r="V68" s="64"/>
      <c r="W68" s="72"/>
    </row>
    <row r="69" spans="1:23" ht="11.25" customHeight="1" x14ac:dyDescent="0.4">
      <c r="A69" s="23"/>
      <c r="B69" s="59"/>
      <c r="C69" s="65"/>
      <c r="D69" s="65"/>
      <c r="E69" s="65"/>
      <c r="F69" s="65"/>
      <c r="G69" s="65"/>
      <c r="H69" s="78"/>
      <c r="I69" s="65"/>
      <c r="J69" s="65"/>
      <c r="K69" s="65"/>
      <c r="L69" s="16"/>
      <c r="M69" s="17"/>
      <c r="N69" s="74" t="s">
        <v>11</v>
      </c>
      <c r="O69" s="74"/>
      <c r="P69" s="74"/>
      <c r="Q69" s="75"/>
      <c r="R69" s="79"/>
      <c r="S69" s="82"/>
      <c r="T69" s="65"/>
      <c r="U69" s="70"/>
      <c r="V69" s="65"/>
      <c r="W69" s="73"/>
    </row>
    <row r="70" spans="1:23" ht="14.25" customHeight="1" x14ac:dyDescent="0.25">
      <c r="A70" s="23"/>
      <c r="B70" s="57">
        <v>10</v>
      </c>
      <c r="C70" s="63" t="s">
        <v>17</v>
      </c>
      <c r="D70" s="63" t="s">
        <v>18</v>
      </c>
      <c r="E70" s="63" t="s">
        <v>41</v>
      </c>
      <c r="F70" s="63" t="s">
        <v>58</v>
      </c>
      <c r="G70" s="63" t="s">
        <v>21</v>
      </c>
      <c r="H70" s="76" t="s">
        <v>22</v>
      </c>
      <c r="I70" s="63" t="s">
        <v>56</v>
      </c>
      <c r="J70" s="63" t="s">
        <v>52</v>
      </c>
      <c r="K70" s="63" t="s">
        <v>24</v>
      </c>
      <c r="L70" s="66" t="s">
        <v>10</v>
      </c>
      <c r="M70" s="2" t="s">
        <v>26</v>
      </c>
      <c r="N70" s="3"/>
      <c r="O70" s="4" t="str">
        <f>IF(AND(K71="LOW",J71="VERY HIGH")=TRUE,"X"," ")</f>
        <v xml:space="preserve"> </v>
      </c>
      <c r="P70" s="5" t="str">
        <f>IF(AND(K71="MODERATE",J71="VERY HIGH")=TRUE,"X"," ")</f>
        <v xml:space="preserve"> </v>
      </c>
      <c r="Q70" s="5" t="str">
        <f>IF(AND(K71="HIGH",J71="VERY HIGH")=TRUE,"X"," ")</f>
        <v xml:space="preserve"> </v>
      </c>
      <c r="R70" s="6" t="str">
        <f>IF(AND(K71="VERY HIGH",J71="VERY HIGH")=TRUE,"X"," ")</f>
        <v xml:space="preserve"> </v>
      </c>
      <c r="S70" s="80" t="s">
        <v>69</v>
      </c>
      <c r="T70" s="63" t="s">
        <v>53</v>
      </c>
      <c r="U70" s="68" t="s">
        <v>54</v>
      </c>
      <c r="V70" s="63" t="s">
        <v>27</v>
      </c>
      <c r="W70" s="71">
        <v>42037</v>
      </c>
    </row>
    <row r="71" spans="1:23" ht="14.25" customHeight="1" x14ac:dyDescent="0.25">
      <c r="A71" s="23"/>
      <c r="B71" s="58"/>
      <c r="C71" s="64"/>
      <c r="D71" s="64"/>
      <c r="E71" s="64"/>
      <c r="F71" s="64"/>
      <c r="G71" s="64"/>
      <c r="H71" s="77"/>
      <c r="I71" s="64"/>
      <c r="J71" s="64"/>
      <c r="K71" s="64"/>
      <c r="L71" s="67"/>
      <c r="M71" s="7" t="s">
        <v>28</v>
      </c>
      <c r="N71" s="3" t="str">
        <f>IF(AND(K71="VERY LOW",J71="HIGH")=TRUE,"X"," ")</f>
        <v xml:space="preserve"> </v>
      </c>
      <c r="O71" s="4" t="str">
        <f>IF(AND(K71="LOW",J71="HIGH")=TRUE,"X"," ")</f>
        <v xml:space="preserve"> </v>
      </c>
      <c r="P71" s="5" t="str">
        <f>IF(AND(K71="MODERATE",J71="HIGH")=TRUE,"X"," ")</f>
        <v xml:space="preserve"> </v>
      </c>
      <c r="Q71" s="5" t="str">
        <f>IF(AND(K71="HIGH",J71="HIGH")=TRUE,"X"," ")</f>
        <v xml:space="preserve"> </v>
      </c>
      <c r="R71" s="8"/>
      <c r="S71" s="81"/>
      <c r="T71" s="64"/>
      <c r="U71" s="69"/>
      <c r="V71" s="64"/>
      <c r="W71" s="72"/>
    </row>
    <row r="72" spans="1:23" ht="14.25" customHeight="1" x14ac:dyDescent="0.25">
      <c r="A72" s="23"/>
      <c r="B72" s="58"/>
      <c r="C72" s="64"/>
      <c r="D72" s="64"/>
      <c r="E72" s="64"/>
      <c r="F72" s="64"/>
      <c r="G72" s="64"/>
      <c r="H72" s="77"/>
      <c r="I72" s="64"/>
      <c r="J72" s="64"/>
      <c r="K72" s="64"/>
      <c r="L72" s="67"/>
      <c r="M72" s="7" t="s">
        <v>30</v>
      </c>
      <c r="N72" s="3" t="str">
        <f>IF(AND(K71="VERY LOW",J71="MODERATE")=TRUE,"X"," ")</f>
        <v xml:space="preserve"> </v>
      </c>
      <c r="O72" s="9" t="str">
        <f>IF(AND(K71="LOW",J71="MODERATE")=TRUE,"X"," ")</f>
        <v xml:space="preserve"> </v>
      </c>
      <c r="P72" s="4" t="str">
        <f>IF(AND(K71="MODERATE",J71="MODERATE")=TRUE,"X"," ")</f>
        <v xml:space="preserve"> </v>
      </c>
      <c r="Q72" s="21" t="s">
        <v>48</v>
      </c>
      <c r="R72" s="6" t="str">
        <f>IF(AND(K71="VERY HIGH",J71="MODERATE")=TRUE,"X"," ")</f>
        <v xml:space="preserve"> </v>
      </c>
      <c r="S72" s="81"/>
      <c r="T72" s="64"/>
      <c r="U72" s="69"/>
      <c r="V72" s="64"/>
      <c r="W72" s="72"/>
    </row>
    <row r="73" spans="1:23" ht="14.25" customHeight="1" x14ac:dyDescent="0.25">
      <c r="A73" s="23"/>
      <c r="B73" s="58"/>
      <c r="C73" s="64"/>
      <c r="D73" s="64"/>
      <c r="E73" s="64"/>
      <c r="F73" s="64"/>
      <c r="G73" s="64"/>
      <c r="H73" s="77"/>
      <c r="I73" s="64"/>
      <c r="J73" s="64"/>
      <c r="K73" s="64"/>
      <c r="L73" s="67"/>
      <c r="M73" s="7" t="s">
        <v>31</v>
      </c>
      <c r="N73" s="3" t="str">
        <f>IF(AND(K71="VERY LOW",J71="LOW")=TRUE,"X"," ")</f>
        <v xml:space="preserve"> </v>
      </c>
      <c r="O73" s="9" t="str">
        <f>IF(AND(K71="LOW",J71="LOW")=TRUE,"X"," ")</f>
        <v xml:space="preserve"> </v>
      </c>
      <c r="P73" s="4" t="str">
        <f>IF(AND(K71="MODERATE",J71="LOW")=TRUE,"X"," ")</f>
        <v xml:space="preserve"> </v>
      </c>
      <c r="Q73" s="5" t="str">
        <f>IF(AND(K71="HIGH",J71="LOW")=TRUE,"X"," ")</f>
        <v xml:space="preserve"> </v>
      </c>
      <c r="R73" s="6" t="str">
        <f>IF(AND(K71="VERY HIGH",J71="LOW")=TRUE,"X"," ")</f>
        <v xml:space="preserve"> </v>
      </c>
      <c r="S73" s="81"/>
      <c r="T73" s="64"/>
      <c r="U73" s="69"/>
      <c r="V73" s="64"/>
      <c r="W73" s="72"/>
    </row>
    <row r="74" spans="1:23" ht="14.25" customHeight="1" x14ac:dyDescent="0.25">
      <c r="A74" s="23"/>
      <c r="B74" s="58"/>
      <c r="C74" s="64"/>
      <c r="D74" s="64"/>
      <c r="E74" s="64"/>
      <c r="F74" s="64"/>
      <c r="G74" s="64"/>
      <c r="H74" s="77"/>
      <c r="I74" s="64"/>
      <c r="J74" s="64"/>
      <c r="K74" s="64"/>
      <c r="L74" s="67"/>
      <c r="M74" s="7" t="s">
        <v>32</v>
      </c>
      <c r="N74" s="10" t="str">
        <f>IF(AND(K71="VERY LOW",J71="VERY LOW")=TRUE,"X"," ")</f>
        <v xml:space="preserve"> </v>
      </c>
      <c r="O74" s="11" t="str">
        <f>IF(AND(K71="LOW",J71="VERY LOW")=TRUE,"X"," ")</f>
        <v xml:space="preserve"> </v>
      </c>
      <c r="P74" s="11" t="str">
        <f>IF(AND(K71="MODERATE",J71="VERY LOW")=TRUE,"X"," ")</f>
        <v xml:space="preserve"> </v>
      </c>
      <c r="Q74" s="12" t="str">
        <f>IF(AND(K71="HIGH",J71="VERY LOW")=TRUE,"X"," ")</f>
        <v xml:space="preserve"> </v>
      </c>
      <c r="R74" s="13" t="str">
        <f>IF(AND(K71="VERY HIGH",J71="VERY LOW")=TRUE,"X"," ")</f>
        <v xml:space="preserve"> </v>
      </c>
      <c r="S74" s="81"/>
      <c r="T74" s="64"/>
      <c r="U74" s="69"/>
      <c r="V74" s="64"/>
      <c r="W74" s="72"/>
    </row>
    <row r="75" spans="1:23" ht="14.25" customHeight="1" x14ac:dyDescent="0.4">
      <c r="A75" s="23"/>
      <c r="B75" s="58"/>
      <c r="C75" s="64"/>
      <c r="D75" s="64"/>
      <c r="E75" s="64"/>
      <c r="F75" s="64"/>
      <c r="G75" s="64"/>
      <c r="H75" s="77"/>
      <c r="I75" s="64"/>
      <c r="J75" s="64"/>
      <c r="K75" s="64"/>
      <c r="L75" s="67"/>
      <c r="M75" s="14"/>
      <c r="N75" s="2" t="s">
        <v>32</v>
      </c>
      <c r="O75" s="2" t="s">
        <v>31</v>
      </c>
      <c r="P75" s="2" t="s">
        <v>30</v>
      </c>
      <c r="Q75" s="2" t="s">
        <v>28</v>
      </c>
      <c r="R75" s="15" t="s">
        <v>26</v>
      </c>
      <c r="S75" s="81"/>
      <c r="T75" s="64"/>
      <c r="U75" s="69"/>
      <c r="V75" s="64"/>
      <c r="W75" s="72"/>
    </row>
    <row r="76" spans="1:23" ht="11.25" customHeight="1" x14ac:dyDescent="0.4">
      <c r="A76" s="23"/>
      <c r="B76" s="59"/>
      <c r="C76" s="65"/>
      <c r="D76" s="65"/>
      <c r="E76" s="65"/>
      <c r="F76" s="65"/>
      <c r="G76" s="65"/>
      <c r="H76" s="78"/>
      <c r="I76" s="65"/>
      <c r="J76" s="65"/>
      <c r="K76" s="65"/>
      <c r="L76" s="16"/>
      <c r="M76" s="17"/>
      <c r="N76" s="74" t="s">
        <v>11</v>
      </c>
      <c r="O76" s="74"/>
      <c r="P76" s="74"/>
      <c r="Q76" s="75"/>
      <c r="R76" s="79"/>
      <c r="S76" s="82"/>
      <c r="T76" s="65"/>
      <c r="U76" s="70"/>
      <c r="V76" s="65"/>
      <c r="W76" s="73"/>
    </row>
  </sheetData>
  <mergeCells count="179">
    <mergeCell ref="F3:T3"/>
    <mergeCell ref="F2:T2"/>
    <mergeCell ref="I21:I27"/>
    <mergeCell ref="T70:T76"/>
    <mergeCell ref="U70:U76"/>
    <mergeCell ref="V70:V76"/>
    <mergeCell ref="W70:W76"/>
    <mergeCell ref="N76:R76"/>
    <mergeCell ref="H70:H76"/>
    <mergeCell ref="J70:J76"/>
    <mergeCell ref="K70:K76"/>
    <mergeCell ref="L70:L75"/>
    <mergeCell ref="S70:S76"/>
    <mergeCell ref="V63:V69"/>
    <mergeCell ref="W63:W69"/>
    <mergeCell ref="T56:T62"/>
    <mergeCell ref="U56:U62"/>
    <mergeCell ref="V56:V62"/>
    <mergeCell ref="W56:W62"/>
    <mergeCell ref="N62:R62"/>
    <mergeCell ref="H56:H62"/>
    <mergeCell ref="J56:J62"/>
    <mergeCell ref="K56:K62"/>
    <mergeCell ref="L56:L61"/>
    <mergeCell ref="S56:S62"/>
    <mergeCell ref="B70:B76"/>
    <mergeCell ref="C70:C76"/>
    <mergeCell ref="D70:D76"/>
    <mergeCell ref="E70:E76"/>
    <mergeCell ref="F70:F76"/>
    <mergeCell ref="G70:G76"/>
    <mergeCell ref="S63:S69"/>
    <mergeCell ref="T63:T69"/>
    <mergeCell ref="B63:B69"/>
    <mergeCell ref="C63:C69"/>
    <mergeCell ref="D63:D69"/>
    <mergeCell ref="E63:E69"/>
    <mergeCell ref="F63:F69"/>
    <mergeCell ref="B56:B62"/>
    <mergeCell ref="C56:C62"/>
    <mergeCell ref="D56:D62"/>
    <mergeCell ref="E56:E62"/>
    <mergeCell ref="F56:F62"/>
    <mergeCell ref="G56:G62"/>
    <mergeCell ref="I56:I62"/>
    <mergeCell ref="U63:U69"/>
    <mergeCell ref="N69:R69"/>
    <mergeCell ref="G63:G69"/>
    <mergeCell ref="H63:H69"/>
    <mergeCell ref="J63:J69"/>
    <mergeCell ref="K63:K69"/>
    <mergeCell ref="L63:L68"/>
    <mergeCell ref="I63:I69"/>
    <mergeCell ref="I70:I76"/>
    <mergeCell ref="V49:V55"/>
    <mergeCell ref="W49:W55"/>
    <mergeCell ref="N55:R55"/>
    <mergeCell ref="G49:G55"/>
    <mergeCell ref="H49:H55"/>
    <mergeCell ref="I49:I55"/>
    <mergeCell ref="J49:J55"/>
    <mergeCell ref="K49:K55"/>
    <mergeCell ref="L49:L54"/>
    <mergeCell ref="T42:T48"/>
    <mergeCell ref="U42:U48"/>
    <mergeCell ref="V42:V48"/>
    <mergeCell ref="W42:W48"/>
    <mergeCell ref="N48:R48"/>
    <mergeCell ref="B49:B55"/>
    <mergeCell ref="C49:C55"/>
    <mergeCell ref="D49:D55"/>
    <mergeCell ref="E49:E55"/>
    <mergeCell ref="F49:F55"/>
    <mergeCell ref="H42:H48"/>
    <mergeCell ref="J42:J48"/>
    <mergeCell ref="K42:K48"/>
    <mergeCell ref="L42:L47"/>
    <mergeCell ref="S42:S48"/>
    <mergeCell ref="B42:B48"/>
    <mergeCell ref="C42:C48"/>
    <mergeCell ref="D42:D48"/>
    <mergeCell ref="E42:E48"/>
    <mergeCell ref="F42:F48"/>
    <mergeCell ref="G42:G48"/>
    <mergeCell ref="S49:S55"/>
    <mergeCell ref="T49:T55"/>
    <mergeCell ref="U49:U55"/>
    <mergeCell ref="B35:B41"/>
    <mergeCell ref="C35:C41"/>
    <mergeCell ref="D35:D41"/>
    <mergeCell ref="E35:E41"/>
    <mergeCell ref="F35:F41"/>
    <mergeCell ref="H28:H34"/>
    <mergeCell ref="I28:I34"/>
    <mergeCell ref="J28:J34"/>
    <mergeCell ref="K28:K34"/>
    <mergeCell ref="B28:B34"/>
    <mergeCell ref="C28:C34"/>
    <mergeCell ref="D28:D34"/>
    <mergeCell ref="E28:E34"/>
    <mergeCell ref="F28:F34"/>
    <mergeCell ref="G28:G34"/>
    <mergeCell ref="G35:G41"/>
    <mergeCell ref="H35:H41"/>
    <mergeCell ref="I35:I41"/>
    <mergeCell ref="J35:J41"/>
    <mergeCell ref="K35:K41"/>
    <mergeCell ref="U21:U27"/>
    <mergeCell ref="V21:V27"/>
    <mergeCell ref="W21:W27"/>
    <mergeCell ref="N27:R27"/>
    <mergeCell ref="G21:G27"/>
    <mergeCell ref="H21:H27"/>
    <mergeCell ref="I42:I48"/>
    <mergeCell ref="J21:J27"/>
    <mergeCell ref="K21:K27"/>
    <mergeCell ref="L21:L26"/>
    <mergeCell ref="T28:T34"/>
    <mergeCell ref="U28:U34"/>
    <mergeCell ref="V28:V34"/>
    <mergeCell ref="W28:W34"/>
    <mergeCell ref="N34:R34"/>
    <mergeCell ref="L28:L33"/>
    <mergeCell ref="S28:S34"/>
    <mergeCell ref="S35:S41"/>
    <mergeCell ref="T35:T41"/>
    <mergeCell ref="U35:U41"/>
    <mergeCell ref="V35:V41"/>
    <mergeCell ref="W35:W41"/>
    <mergeCell ref="N41:R41"/>
    <mergeCell ref="L35:L40"/>
    <mergeCell ref="T14:T20"/>
    <mergeCell ref="U14:U20"/>
    <mergeCell ref="V14:V20"/>
    <mergeCell ref="W14:W20"/>
    <mergeCell ref="N20:R20"/>
    <mergeCell ref="B21:B27"/>
    <mergeCell ref="C21:C27"/>
    <mergeCell ref="D21:D27"/>
    <mergeCell ref="E21:E27"/>
    <mergeCell ref="F21:F27"/>
    <mergeCell ref="H14:H20"/>
    <mergeCell ref="I14:I20"/>
    <mergeCell ref="J14:J20"/>
    <mergeCell ref="K14:K20"/>
    <mergeCell ref="L14:L19"/>
    <mergeCell ref="S14:S20"/>
    <mergeCell ref="B14:B20"/>
    <mergeCell ref="C14:C20"/>
    <mergeCell ref="D14:D20"/>
    <mergeCell ref="E14:E20"/>
    <mergeCell ref="F14:F20"/>
    <mergeCell ref="G14:G20"/>
    <mergeCell ref="S21:S27"/>
    <mergeCell ref="T21:T27"/>
    <mergeCell ref="B2:E4"/>
    <mergeCell ref="U2:W4"/>
    <mergeCell ref="B5:H5"/>
    <mergeCell ref="J5:R5"/>
    <mergeCell ref="S5:T5"/>
    <mergeCell ref="U5:W5"/>
    <mergeCell ref="L6:R6"/>
    <mergeCell ref="B7:B13"/>
    <mergeCell ref="C7:C13"/>
    <mergeCell ref="D7:D13"/>
    <mergeCell ref="E7:E13"/>
    <mergeCell ref="L7:L12"/>
    <mergeCell ref="S7:S13"/>
    <mergeCell ref="T7:T13"/>
    <mergeCell ref="U7:U13"/>
    <mergeCell ref="V7:V13"/>
    <mergeCell ref="W7:W13"/>
    <mergeCell ref="N13:R13"/>
    <mergeCell ref="F7:F13"/>
    <mergeCell ref="G7:G13"/>
    <mergeCell ref="H7:H13"/>
    <mergeCell ref="I7:I13"/>
    <mergeCell ref="J7:J13"/>
    <mergeCell ref="K7:K13"/>
  </mergeCells>
  <dataValidations count="15">
    <dataValidation type="list" allowBlank="1" showInputMessage="1" showErrorMessage="1" sqref="JE7:JE76 TA7:TA76 ACW7:ACW76 AMS7:AMS76 AWO7:AWO76 BGK7:BGK76 BQG7:BQG76 CAC7:CAC76 CJY7:CJY76 CTU7:CTU76 DDQ7:DDQ76 DNM7:DNM76 DXI7:DXI76 EHE7:EHE76 ERA7:ERA76 FAW7:FAW76 FKS7:FKS76 FUO7:FUO76 GEK7:GEK76 GOG7:GOG76 GYC7:GYC76 HHY7:HHY76 HRU7:HRU76 IBQ7:IBQ76 ILM7:ILM76 IVI7:IVI76 JFE7:JFE76 JPA7:JPA76 JYW7:JYW76 KIS7:KIS76 KSO7:KSO76 LCK7:LCK76 LMG7:LMG76 LWC7:LWC76 MFY7:MFY76 MPU7:MPU76 MZQ7:MZQ76 NJM7:NJM76 NTI7:NTI76 ODE7:ODE76 ONA7:ONA76 OWW7:OWW76 PGS7:PGS76 PQO7:PQO76 QAK7:QAK76 QKG7:QKG76 QUC7:QUC76 RDY7:RDY76 RNU7:RNU76 RXQ7:RXQ76 SHM7:SHM76 SRI7:SRI76 TBE7:TBE76 TLA7:TLA76 TUW7:TUW76 UES7:UES76 UOO7:UOO76 UYK7:UYK76 VIG7:VIG76 VSC7:VSC76 WBY7:WBY76 WLU7:WLU76 WVQ7:WVQ76">
      <formula1>$G$3:$G$6</formula1>
    </dataValidation>
    <dataValidation type="list" allowBlank="1" showInputMessage="1" showErrorMessage="1" sqref="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formula1>$F$3:$F$9</formula1>
    </dataValidation>
    <dataValidation type="list" allowBlank="1" showInputMessage="1" showErrorMessage="1" sqref="IY7 WVK70 WLO70 WBS70 VRW70 VIA70 UYE70 UOI70 UEM70 TUQ70 TKU70 TAY70 SRC70 SHG70 RXK70 RNO70 RDS70 QTW70 QKA70 QAE70 PQI70 PGM70 OWQ70 OMU70 OCY70 NTC70 NJG70 MZK70 MPO70 MFS70 LVW70 LMA70 LCE70 KSI70 KIM70 JYQ70 JOU70 JEY70 IVC70 ILG70 IBK70 HRO70 HHS70 GXW70 GOA70 GEE70 FUI70 FKM70 FAQ70 EQU70 EGY70 DXC70 DNG70 DDK70 CTO70 CJS70 BZW70 BQA70 BGE70 AWI70 AMM70 ACQ70 SU70 IY70 WVK63 WLO63 WBS63 VRW63 VIA63 UYE63 UOI63 UEM63 TUQ63 TKU63 TAY63 SRC63 SHG63 RXK63 RNO63 RDS63 QTW63 QKA63 QAE63 PQI63 PGM63 OWQ63 OMU63 OCY63 NTC63 NJG63 MZK63 MPO63 MFS63 LVW63 LMA63 LCE63 KSI63 KIM63 JYQ63 JOU63 JEY63 IVC63 ILG63 IBK63 HRO63 HHS63 GXW63 GOA63 GEE63 FUI63 FKM63 FAQ63 EQU63 EGY63 DXC63 DNG63 DDK63 CTO63 CJS63 BZW63 BQA63 BGE63 AWI63 AMM63 ACQ63 SU63 IY63 WVK56 WLO56 WBS56 VRW56 VIA56 UYE56 UOI56 UEM56 TUQ56 TKU56 TAY56 SRC56 SHG56 RXK56 RNO56 RDS56 QTW56 QKA56 QAE56 PQI56 PGM56 OWQ56 OMU56 OCY56 NTC56 NJG56 MZK56 MPO56 MFS56 LVW56 LMA56 LCE56 KSI56 KIM56 JYQ56 JOU56 JEY56 IVC56 ILG56 IBK56 HRO56 HHS56 GXW56 GOA56 GEE56 FUI56 FKM56 FAQ56 EQU56 EGY56 DXC56 DNG56 DDK56 CTO56 CJS56 BZW56 BQA56 BGE56 AWI56 AMM56 ACQ56 SU56 IY56 WVK49 WLO49 WBS49 VRW49 VIA49 UYE49 UOI49 UEM49 TUQ49 TKU49 TAY49 SRC49 SHG49 RXK49 RNO49 RDS49 QTW49 QKA49 QAE49 PQI49 PGM49 OWQ49 OMU49 OCY49 NTC49 NJG49 MZK49 MPO49 MFS49 LVW49 LMA49 LCE49 KSI49 KIM49 JYQ49 JOU49 JEY49 IVC49 ILG49 IBK49 HRO49 HHS49 GXW49 GOA49 GEE49 FUI49 FKM49 FAQ49 EQU49 EGY49 DXC49 DNG49 DDK49 CTO49 CJS49 BZW49 BQA49 BGE49 AWI49 AMM49 ACQ49 SU49 IY49 WVK42 WLO42 WBS42 VRW42 VIA42 UYE42 UOI42 UEM42 TUQ42 TKU42 TAY42 SRC42 SHG42 RXK42 RNO42 RDS42 QTW42 QKA42 QAE42 PQI42 PGM42 OWQ42 OMU42 OCY42 NTC42 NJG42 MZK42 MPO42 MFS42 LVW42 LMA42 LCE42 KSI42 KIM42 JYQ42 JOU42 JEY42 IVC42 ILG42 IBK42 HRO42 HHS42 GXW42 GOA42 GEE42 FUI42 FKM42 FAQ42 EQU42 EGY42 DXC42 DNG42 DDK42 CTO42 CJS42 BZW42 BQA42 BGE42 AWI42 AMM42 ACQ42 SU42 IY42 WVK35 WLO35 WBS35 VRW35 VIA35 UYE35 UOI35 UEM35 TUQ35 TKU35 TAY35 SRC35 SHG35 RXK35 RNO35 RDS35 QTW35 QKA35 QAE35 PQI35 PGM35 OWQ35 OMU35 OCY35 NTC35 NJG35 MZK35 MPO35 MFS35 LVW35 LMA35 LCE35 KSI35 KIM35 JYQ35 JOU35 JEY35 IVC35 ILG35 IBK35 HRO35 HHS35 GXW35 GOA35 GEE35 FUI35 FKM35 FAQ35 EQU35 EGY35 DXC35 DNG35 DDK35 CTO35 CJS35 BZW35 BQA35 BGE35 AWI35 AMM35 ACQ35 SU35 IY35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ACQ28 SU28 IY28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14 WLO14 WBS14 VRW14 VIA14 UYE14 UOI14 UEM14 TUQ14 TKU14 TAY14 SRC14 SHG14 RXK14 RNO14 RDS14 QTW14 QKA14 QAE14 PQI14 PGM14 OWQ14 OMU14 OCY14 NTC14 NJG14 MZK14 MPO14 MFS14 LVW14 LMA14 LCE14 KSI14 KIM14 JYQ14 JOU14 JEY14 IVC14 ILG14 IBK14 HRO14 HHS14 GXW14 GOA14 GEE14 FUI14 FKM14 FAQ14 EQU14 EGY14 DXC14 DNG14 DDK14 CTO14 CJS14 BZW14 BQA14 BGE14 AWI14 AMM14 ACQ14 SU14 IY14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formula1>$B$4:$B$6</formula1>
    </dataValidation>
    <dataValidation type="list" allowBlank="1" showInputMessage="1" showErrorMessage="1" sqref="WVP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JO7:JO76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H49 H70 WWA7:WWA76 WME7:WME76 WCI7:WCI76 VSM7:VSM76 VIQ7:VIQ76 UYU7:UYU76 UOY7:UOY76 UFC7:UFC76 TVG7:TVG76 TLK7:TLK76 TBO7:TBO76 SRS7:SRS76 SHW7:SHW76 RYA7:RYA76 ROE7:ROE76 REI7:REI76 QUM7:QUM76 QKQ7:QKQ76 QAU7:QAU76 PQY7:PQY76 PHC7:PHC76 OXG7:OXG76 ONK7:ONK76 ODO7:ODO76 NTS7:NTS76 NJW7:NJW76 NAA7:NAA76 MQE7:MQE76 MGI7:MGI76 LWM7:LWM76 LMQ7:LMQ76 LCU7:LCU76 KSY7:KSY76 KJC7:KJC76 JZG7:JZG76 JPK7:JPK76 JFO7:JFO76 IVS7:IVS76 ILW7:ILW76 ICA7:ICA76 HSE7:HSE76 HII7:HII76 GYM7:GYM76 GOQ7:GOQ76 GEU7:GEU76 FUY7:FUY76 FLC7:FLC76 FBG7:FBG76 ERK7:ERK76 EHO7:EHO76 DXS7:DXS76 DNW7:DNW76 DEA7:DEA76 CUE7:CUE76 CKI7:CKI76 CAM7:CAM76 BQQ7:BQQ76 BGU7:BGU76 AWY7:AWY76 ANC7:ANC76 ADG7:ADG76 TK7:TK76 S7:S76">
      <formula1>#REF!</formula1>
    </dataValidation>
    <dataValidation allowBlank="1" showInputMessage="1" showErrorMessage="1" promptTitle="Very High Impact" prompt="Impact of this risk is very high._x000a__x000a_Greater than 9 month delay" sqref="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40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54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R61 JN61 TJ61 ADF61 ANB61 AWX61 BGT61 BQP61 CAL61 CKH61 CUD61 DDZ61 DNV61 DXR61 EHN61 ERJ61 FBF61 FLB61 FUX61 GET61 GOP61 GYL61 HIH61 HSD61 IBZ61 ILV61 IVR61 JFN61 JPJ61 JZF61 KJB61 KSX61 LCT61 LMP61 LWL61 MGH61 MQD61 MZZ61 NJV61 NTR61 ODN61 ONJ61 OXF61 PHB61 PQX61 QAT61 QKP61 QUL61 REH61 ROD61 RXZ61 SHV61 SRR61 TBN61 TLJ61 TVF61 UFB61 UOX61 UYT61 VIP61 VSL61 WCH61 WMD61 WVZ61 R68 JN68 TJ68 ADF68 ANB68 AWX68 BGT68 BQP68 CAL68 CKH68 CUD68 DDZ68 DNV68 DXR68 EHN68 ERJ68 FBF68 FLB68 FUX68 GET68 GOP68 GYL68 HIH68 HSD68 IBZ68 ILV68 IVR68 JFN68 JPJ68 JZF68 KJB68 KSX68 LCT68 LMP68 LWL68 MGH68 MQD68 MZZ68 NJV68 NTR68 ODN68 ONJ68 OXF68 PHB68 PQX68 QAT68 QKP68 QUL68 REH68 ROD68 RXZ68 SHV68 SRR68 TBN68 TLJ68 TVF68 UFB68 UOX68 UYT68 VIP68 VSL68 WCH68 WMD68 WVZ68 R75 JN75 TJ75 ADF75 ANB75 AWX75 BGT75 BQP75 CAL75 CKH75 CUD75 DDZ75 DNV75 DXR75 EHN75 ERJ75 FBF75 FLB75 FUX75 GET75 GOP75 GYL75 HIH75 HSD75 IBZ75 ILV75 IVR75 JFN75 JPJ75 JZF75 KJB75 KSX75 LCT75 LMP75 LWL75 MGH75 MQD75 MZZ75 NJV75 NTR75 ODN75 ONJ75 OXF75 PHB75 PQX75 QAT75 QKP75 QUL75 REH75 ROD75 RXZ75 SHV75 SRR75 TBN75 TLJ75 TVF75 UFB75 UOX75 UYT75 VIP75 VSL75 WCH75 WMD75 WVZ75"/>
    <dataValidation allowBlank="1" showInputMessage="1" showErrorMessage="1" promptTitle="High Impact" prompt="The impact of this risk is high._x000a__x000a_Delay of 6 to 9 months_x000a__x000a__x000a_" sqref="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Q47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Q54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Q61 JM61 TI61 ADE61 ANA61 AWW61 BGS61 BQO61 CAK61 CKG61 CUC61 DDY61 DNU61 DXQ61 EHM61 ERI61 FBE61 FLA61 FUW61 GES61 GOO61 GYK61 HIG61 HSC61 IBY61 ILU61 IVQ61 JFM61 JPI61 JZE61 KJA61 KSW61 LCS61 LMO61 LWK61 MGG61 MQC61 MZY61 NJU61 NTQ61 ODM61 ONI61 OXE61 PHA61 PQW61 QAS61 QKO61 QUK61 REG61 ROC61 RXY61 SHU61 SRQ61 TBM61 TLI61 TVE61 UFA61 UOW61 UYS61 VIO61 VSK61 WCG61 WMC61 WVY61 Q68 JM68 TI68 ADE68 ANA68 AWW68 BGS68 BQO68 CAK68 CKG68 CUC68 DDY68 DNU68 DXQ68 EHM68 ERI68 FBE68 FLA68 FUW68 GES68 GOO68 GYK68 HIG68 HSC68 IBY68 ILU68 IVQ68 JFM68 JPI68 JZE68 KJA68 KSW68 LCS68 LMO68 LWK68 MGG68 MQC68 MZY68 NJU68 NTQ68 ODM68 ONI68 OXE68 PHA68 PQW68 QAS68 QKO68 QUK68 REG68 ROC68 RXY68 SHU68 SRQ68 TBM68 TLI68 TVE68 UFA68 UOW68 UYS68 VIO68 VSK68 WCG68 WMC68 WVY68 Q75 JM75 TI75 ADE75 ANA75 AWW75 BGS75 BQO75 CAK75 CKG75 CUC75 DDY75 DNU75 DXQ75 EHM75 ERI75 FBE75 FLA75 FUW75 GES75 GOO75 GYK75 HIG75 HSC75 IBY75 ILU75 IVQ75 JFM75 JPI75 JZE75 KJA75 KSW75 LCS75 LMO75 LWK75 MGG75 MQC75 MZY75 NJU75 NTQ75 ODM75 ONI75 OXE75 PHA75 PQW75 QAS75 QKO75 QUK75 REG75 ROC75 RXY75 SHU75 SRQ75 TBM75 TLI75 TVE75 UFA75 UOW75 UYS75 VIO75 VSK75 WCG75 WMC75 WVY75"/>
    <dataValidation allowBlank="1" showInputMessage="1" showErrorMessage="1" promptTitle="Medium impact" prompt="The impact of this risk is medium._x000a__x000a_Delay of 3 to 6 months_x000a_" sqref="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P40 JL40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54 JL54 TH54 ADD54 AMZ54 AWV54 BGR54 BQN54 CAJ54 CKF54 CUB54 DDX54 DNT54 DXP54 EHL54 ERH54 FBD54 FKZ54 FUV54 GER54 GON54 GYJ54 HIF54 HSB54 IBX54 ILT54 IVP54 JFL54 JPH54 JZD54 KIZ54 KSV54 LCR54 LMN54 LWJ54 MGF54 MQB54 MZX54 NJT54 NTP54 ODL54 ONH54 OXD54 PGZ54 PQV54 QAR54 QKN54 QUJ54 REF54 ROB54 RXX54 SHT54 SRP54 TBL54 TLH54 TVD54 UEZ54 UOV54 UYR54 VIN54 VSJ54 WCF54 WMB54 WVX54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8 JL68 TH68 ADD68 AMZ68 AWV68 BGR68 BQN68 CAJ68 CKF68 CUB68 DDX68 DNT68 DXP68 EHL68 ERH68 FBD68 FKZ68 FUV68 GER68 GON68 GYJ68 HIF68 HSB68 IBX68 ILT68 IVP68 JFL68 JPH68 JZD68 KIZ68 KSV68 LCR68 LMN68 LWJ68 MGF68 MQB68 MZX68 NJT68 NTP68 ODL68 ONH68 OXD68 PGZ68 PQV68 QAR68 QKN68 QUJ68 REF68 ROB68 RXX68 SHT68 SRP68 TBL68 TLH68 TVD68 UEZ68 UOV68 UYR68 VIN68 VSJ68 WCF68 WMB68 WVX68 P75 JL75 TH75 ADD75 AMZ75 AWV75 BGR75 BQN75 CAJ75 CKF75 CUB75 DDX75 DNT75 DXP75 EHL75 ERH75 FBD75 FKZ75 FUV75 GER75 GON75 GYJ75 HIF75 HSB75 IBX75 ILT75 IVP75 JFL75 JPH75 JZD75 KIZ75 KSV75 LCR75 LMN75 LWJ75 MGF75 MQB75 MZX75 NJT75 NTP75 ODL75 ONH75 OXD75 PGZ75 PQV75 QAR75 QKN75 QUJ75 REF75 ROB75 RXX75 SHT75 SRP75 TBL75 TLH75 TVD75 UEZ75 UOV75 UYR75 VIN75 VSJ75 WCF75 WMB75 WVX75"/>
    <dataValidation allowBlank="1" showInputMessage="1" showErrorMessage="1" promptTitle="Low Impact" prompt="Impact of this risk is low._x000a__x000a_Less than 3 month delay" 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WVW40 O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8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75 JK75 TG75 ADC75 AMY75 AWU75 BGQ75 BQM75 CAI75 CKE75 CUA75 DDW75 DNS75 DXO75 EHK75 ERG75 FBC75 FKY75 FUU75 GEQ75 GOM75 GYI75 HIE75 HSA75 IBW75 ILS75 IVO75 JFK75 JPG75 JZC75 KIY75 KSU75 LCQ75 LMM75 LWI75 MGE75 MQA75 MZW75 NJS75 NTO75 ODK75 ONG75 OXC75 PGY75 PQU75 QAQ75 QKM75 QUI75 REE75 ROA75 RXW75 SHS75 SRO75 TBK75 TLG75 TVC75 UEY75 UOU75 UYQ75 VIM75 VSI75 WCE75 WMA75 WVW75"/>
    <dataValidation allowBlank="1" showInputMessage="1" showErrorMessage="1" promptTitle="Very Low Impact" prompt="Impact of this risk is very low_x000a__x000a_Minimal schedule impact_x000a__x000a_ " sqref="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19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47 JJ47 TF47 ADB47 AMX47 AWT47 BGP47 BQL47 CAH47 CKD47 CTZ47 DDV47 DNR47 DXN47 EHJ47 ERF47 FBB47 FKX47 FUT47 GEP47 GOL47 GYH47 HID47 HRZ47 IBV47 ILR47 IVN47 JFJ47 JPF47 JZB47 KIX47 KST47 LCP47 LML47 LWH47 MGD47 MPZ47 MZV47 NJR47 NTN47 ODJ47 ONF47 OXB47 PGX47 PQT47 QAP47 QKL47 QUH47 RED47 RNZ47 RXV47 SHR47 SRN47 TBJ47 TLF47 TVB47 UEX47 UOT47 UYP47 VIL47 VSH47 WCD47 WLZ47 WVV47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dataValidation allowBlank="1" showInputMessage="1" showErrorMessage="1" promptTitle="Medium Probability" prompt="Probability that this risk will occur is medium.  Percentage assigned to the medium rate is 50%."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M6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dataValidation allowBlank="1" showErrorMessage="1" promptTitle="Impact" prompt="The severity of the risk's effect on the project objectives" sqref="L13:M13 JH13:JI13 TD13:TE13 ACZ13:ADA13 AMV13:AMW13 AWR13:AWS13 BGN13:BGO13 BQJ13:BQK13 CAF13:CAG13 CKB13:CKC13 CTX13:CTY13 DDT13:DDU13 DNP13:DNQ13 DXL13:DXM13 EHH13:EHI13 ERD13:ERE13 FAZ13:FBA13 FKV13:FKW13 FUR13:FUS13 GEN13:GEO13 GOJ13:GOK13 GYF13:GYG13 HIB13:HIC13 HRX13:HRY13 IBT13:IBU13 ILP13:ILQ13 IVL13:IVM13 JFH13:JFI13 JPD13:JPE13 JYZ13:JZA13 KIV13:KIW13 KSR13:KSS13 LCN13:LCO13 LMJ13:LMK13 LWF13:LWG13 MGB13:MGC13 MPX13:MPY13 MZT13:MZU13 NJP13:NJQ13 NTL13:NTM13 ODH13:ODI13 OND13:ONE13 OWZ13:OXA13 PGV13:PGW13 PQR13:PQS13 QAN13:QAO13 QKJ13:QKK13 QUF13:QUG13 REB13:REC13 RNX13:RNY13 RXT13:RXU13 SHP13:SHQ13 SRL13:SRM13 TBH13:TBI13 TLD13:TLE13 TUZ13:TVA13 UEV13:UEW13 UOR13:UOS13 UYN13:UYO13 VIJ13:VIK13 VSF13:VSG13 WCB13:WCC13 WLX13:WLY13 WVT13:WVU13 L20:M20 JH20:JI20 TD20:TE20 ACZ20:ADA20 AMV20:AMW20 AWR20:AWS20 BGN20:BGO20 BQJ20:BQK20 CAF20:CAG20 CKB20:CKC20 CTX20:CTY20 DDT20:DDU20 DNP20:DNQ20 DXL20:DXM20 EHH20:EHI20 ERD20:ERE20 FAZ20:FBA20 FKV20:FKW20 FUR20:FUS20 GEN20:GEO20 GOJ20:GOK20 GYF20:GYG20 HIB20:HIC20 HRX20:HRY20 IBT20:IBU20 ILP20:ILQ20 IVL20:IVM20 JFH20:JFI20 JPD20:JPE20 JYZ20:JZA20 KIV20:KIW20 KSR20:KSS20 LCN20:LCO20 LMJ20:LMK20 LWF20:LWG20 MGB20:MGC20 MPX20:MPY20 MZT20:MZU20 NJP20:NJQ20 NTL20:NTM20 ODH20:ODI20 OND20:ONE20 OWZ20:OXA20 PGV20:PGW20 PQR20:PQS20 QAN20:QAO20 QKJ20:QKK20 QUF20:QUG20 REB20:REC20 RNX20:RNY20 RXT20:RXU20 SHP20:SHQ20 SRL20:SRM20 TBH20:TBI20 TLD20:TLE20 TUZ20:TVA20 UEV20:UEW20 UOR20:UOS20 UYN20:UYO20 VIJ20:VIK20 VSF20:VSG20 WCB20:WCC20 WLX20:WLY20 WVT20:WVU20 L27:M27 JH27:JI27 TD27:TE27 ACZ27:ADA27 AMV27:AMW27 AWR27:AWS27 BGN27:BGO27 BQJ27:BQK27 CAF27:CAG27 CKB27:CKC27 CTX27:CTY27 DDT27:DDU27 DNP27:DNQ27 DXL27:DXM27 EHH27:EHI27 ERD27:ERE27 FAZ27:FBA27 FKV27:FKW27 FUR27:FUS27 GEN27:GEO27 GOJ27:GOK27 GYF27:GYG27 HIB27:HIC27 HRX27:HRY27 IBT27:IBU27 ILP27:ILQ27 IVL27:IVM27 JFH27:JFI27 JPD27:JPE27 JYZ27:JZA27 KIV27:KIW27 KSR27:KSS27 LCN27:LCO27 LMJ27:LMK27 LWF27:LWG27 MGB27:MGC27 MPX27:MPY27 MZT27:MZU27 NJP27:NJQ27 NTL27:NTM27 ODH27:ODI27 OND27:ONE27 OWZ27:OXA27 PGV27:PGW27 PQR27:PQS27 QAN27:QAO27 QKJ27:QKK27 QUF27:QUG27 REB27:REC27 RNX27:RNY27 RXT27:RXU27 SHP27:SHQ27 SRL27:SRM27 TBH27:TBI27 TLD27:TLE27 TUZ27:TVA27 UEV27:UEW27 UOR27:UOS27 UYN27:UYO27 VIJ27:VIK27 VSF27:VSG27 WCB27:WCC27 WLX27:WLY27 WVT27:WVU27 L34:M34 JH34:JI34 TD34:TE34 ACZ34:ADA34 AMV34:AMW34 AWR34:AWS34 BGN34:BGO34 BQJ34:BQK34 CAF34:CAG34 CKB34:CKC34 CTX34:CTY34 DDT34:DDU34 DNP34:DNQ34 DXL34:DXM34 EHH34:EHI34 ERD34:ERE34 FAZ34:FBA34 FKV34:FKW34 FUR34:FUS34 GEN34:GEO34 GOJ34:GOK34 GYF34:GYG34 HIB34:HIC34 HRX34:HRY34 IBT34:IBU34 ILP34:ILQ34 IVL34:IVM34 JFH34:JFI34 JPD34:JPE34 JYZ34:JZA34 KIV34:KIW34 KSR34:KSS34 LCN34:LCO34 LMJ34:LMK34 LWF34:LWG34 MGB34:MGC34 MPX34:MPY34 MZT34:MZU34 NJP34:NJQ34 NTL34:NTM34 ODH34:ODI34 OND34:ONE34 OWZ34:OXA34 PGV34:PGW34 PQR34:PQS34 QAN34:QAO34 QKJ34:QKK34 QUF34:QUG34 REB34:REC34 RNX34:RNY34 RXT34:RXU34 SHP34:SHQ34 SRL34:SRM34 TBH34:TBI34 TLD34:TLE34 TUZ34:TVA34 UEV34:UEW34 UOR34:UOS34 UYN34:UYO34 VIJ34:VIK34 VSF34:VSG34 WCB34:WCC34 WLX34:WLY34 WVT34:WVU34 L41:M41 JH41:JI41 TD41:TE41 ACZ41:ADA41 AMV41:AMW41 AWR41:AWS41 BGN41:BGO41 BQJ41:BQK41 CAF41:CAG41 CKB41:CKC41 CTX41:CTY41 DDT41:DDU41 DNP41:DNQ41 DXL41:DXM41 EHH41:EHI41 ERD41:ERE41 FAZ41:FBA41 FKV41:FKW41 FUR41:FUS41 GEN41:GEO41 GOJ41:GOK41 GYF41:GYG41 HIB41:HIC41 HRX41:HRY41 IBT41:IBU41 ILP41:ILQ41 IVL41:IVM41 JFH41:JFI41 JPD41:JPE41 JYZ41:JZA41 KIV41:KIW41 KSR41:KSS41 LCN41:LCO41 LMJ41:LMK41 LWF41:LWG41 MGB41:MGC41 MPX41:MPY41 MZT41:MZU41 NJP41:NJQ41 NTL41:NTM41 ODH41:ODI41 OND41:ONE41 OWZ41:OXA41 PGV41:PGW41 PQR41:PQS41 QAN41:QAO41 QKJ41:QKK41 QUF41:QUG41 REB41:REC41 RNX41:RNY41 RXT41:RXU41 SHP41:SHQ41 SRL41:SRM41 TBH41:TBI41 TLD41:TLE41 TUZ41:TVA41 UEV41:UEW41 UOR41:UOS41 UYN41:UYO41 VIJ41:VIK41 VSF41:VSG41 WCB41:WCC41 WLX41:WLY41 WVT41:WVU41 L48:M48 JH48:JI48 TD48:TE48 ACZ48:ADA48 AMV48:AMW48 AWR48:AWS48 BGN48:BGO48 BQJ48:BQK48 CAF48:CAG48 CKB48:CKC48 CTX48:CTY48 DDT48:DDU48 DNP48:DNQ48 DXL48:DXM48 EHH48:EHI48 ERD48:ERE48 FAZ48:FBA48 FKV48:FKW48 FUR48:FUS48 GEN48:GEO48 GOJ48:GOK48 GYF48:GYG48 HIB48:HIC48 HRX48:HRY48 IBT48:IBU48 ILP48:ILQ48 IVL48:IVM48 JFH48:JFI48 JPD48:JPE48 JYZ48:JZA48 KIV48:KIW48 KSR48:KSS48 LCN48:LCO48 LMJ48:LMK48 LWF48:LWG48 MGB48:MGC48 MPX48:MPY48 MZT48:MZU48 NJP48:NJQ48 NTL48:NTM48 ODH48:ODI48 OND48:ONE48 OWZ48:OXA48 PGV48:PGW48 PQR48:PQS48 QAN48:QAO48 QKJ48:QKK48 QUF48:QUG48 REB48:REC48 RNX48:RNY48 RXT48:RXU48 SHP48:SHQ48 SRL48:SRM48 TBH48:TBI48 TLD48:TLE48 TUZ48:TVA48 UEV48:UEW48 UOR48:UOS48 UYN48:UYO48 VIJ48:VIK48 VSF48:VSG48 WCB48:WCC48 WLX48:WLY48 WVT48:WVU48 L55:M55 JH55:JI55 TD55:TE55 ACZ55:ADA55 AMV55:AMW55 AWR55:AWS55 BGN55:BGO55 BQJ55:BQK55 CAF55:CAG55 CKB55:CKC55 CTX55:CTY55 DDT55:DDU55 DNP55:DNQ55 DXL55:DXM55 EHH55:EHI55 ERD55:ERE55 FAZ55:FBA55 FKV55:FKW55 FUR55:FUS55 GEN55:GEO55 GOJ55:GOK55 GYF55:GYG55 HIB55:HIC55 HRX55:HRY55 IBT55:IBU55 ILP55:ILQ55 IVL55:IVM55 JFH55:JFI55 JPD55:JPE55 JYZ55:JZA55 KIV55:KIW55 KSR55:KSS55 LCN55:LCO55 LMJ55:LMK55 LWF55:LWG55 MGB55:MGC55 MPX55:MPY55 MZT55:MZU55 NJP55:NJQ55 NTL55:NTM55 ODH55:ODI55 OND55:ONE55 OWZ55:OXA55 PGV55:PGW55 PQR55:PQS55 QAN55:QAO55 QKJ55:QKK55 QUF55:QUG55 REB55:REC55 RNX55:RNY55 RXT55:RXU55 SHP55:SHQ55 SRL55:SRM55 TBH55:TBI55 TLD55:TLE55 TUZ55:TVA55 UEV55:UEW55 UOR55:UOS55 UYN55:UYO55 VIJ55:VIK55 VSF55:VSG55 WCB55:WCC55 WLX55:WLY55 WVT55:WVU55 L62:M62 JH62:JI62 TD62:TE62 ACZ62:ADA62 AMV62:AMW62 AWR62:AWS62 BGN62:BGO62 BQJ62:BQK62 CAF62:CAG62 CKB62:CKC62 CTX62:CTY62 DDT62:DDU62 DNP62:DNQ62 DXL62:DXM62 EHH62:EHI62 ERD62:ERE62 FAZ62:FBA62 FKV62:FKW62 FUR62:FUS62 GEN62:GEO62 GOJ62:GOK62 GYF62:GYG62 HIB62:HIC62 HRX62:HRY62 IBT62:IBU62 ILP62:ILQ62 IVL62:IVM62 JFH62:JFI62 JPD62:JPE62 JYZ62:JZA62 KIV62:KIW62 KSR62:KSS62 LCN62:LCO62 LMJ62:LMK62 LWF62:LWG62 MGB62:MGC62 MPX62:MPY62 MZT62:MZU62 NJP62:NJQ62 NTL62:NTM62 ODH62:ODI62 OND62:ONE62 OWZ62:OXA62 PGV62:PGW62 PQR62:PQS62 QAN62:QAO62 QKJ62:QKK62 QUF62:QUG62 REB62:REC62 RNX62:RNY62 RXT62:RXU62 SHP62:SHQ62 SRL62:SRM62 TBH62:TBI62 TLD62:TLE62 TUZ62:TVA62 UEV62:UEW62 UOR62:UOS62 UYN62:UYO62 VIJ62:VIK62 VSF62:VSG62 WCB62:WCC62 WLX62:WLY62 WVT62:WVU62 L69:M69 JH69:JI69 TD69:TE69 ACZ69:ADA69 AMV69:AMW69 AWR69:AWS69 BGN69:BGO69 BQJ69:BQK69 CAF69:CAG69 CKB69:CKC69 CTX69:CTY69 DDT69:DDU69 DNP69:DNQ69 DXL69:DXM69 EHH69:EHI69 ERD69:ERE69 FAZ69:FBA69 FKV69:FKW69 FUR69:FUS69 GEN69:GEO69 GOJ69:GOK69 GYF69:GYG69 HIB69:HIC69 HRX69:HRY69 IBT69:IBU69 ILP69:ILQ69 IVL69:IVM69 JFH69:JFI69 JPD69:JPE69 JYZ69:JZA69 KIV69:KIW69 KSR69:KSS69 LCN69:LCO69 LMJ69:LMK69 LWF69:LWG69 MGB69:MGC69 MPX69:MPY69 MZT69:MZU69 NJP69:NJQ69 NTL69:NTM69 ODH69:ODI69 OND69:ONE69 OWZ69:OXA69 PGV69:PGW69 PQR69:PQS69 QAN69:QAO69 QKJ69:QKK69 QUF69:QUG69 REB69:REC69 RNX69:RNY69 RXT69:RXU69 SHP69:SHQ69 SRL69:SRM69 TBH69:TBI69 TLD69:TLE69 TUZ69:TVA69 UEV69:UEW69 UOR69:UOS69 UYN69:UYO69 VIJ69:VIK69 VSF69:VSG69 WCB69:WCC69 WLX69:WLY69 WVT69:WVU69 L76:M76 JH76:JI76 TD76:TE76 ACZ76:ADA76 AMV76:AMW76 AWR76:AWS76 BGN76:BGO76 BQJ76:BQK76 CAF76:CAG76 CKB76:CKC76 CTX76:CTY76 DDT76:DDU76 DNP76:DNQ76 DXL76:DXM76 EHH76:EHI76 ERD76:ERE76 FAZ76:FBA76 FKV76:FKW76 FUR76:FUS76 GEN76:GEO76 GOJ76:GOK76 GYF76:GYG76 HIB76:HIC76 HRX76:HRY76 IBT76:IBU76 ILP76:ILQ76 IVL76:IVM76 JFH76:JFI76 JPD76:JPE76 JYZ76:JZA76 KIV76:KIW76 KSR76:KSS76 LCN76:LCO76 LMJ76:LMK76 LWF76:LWG76 MGB76:MGC76 MPX76:MPY76 MZT76:MZU76 NJP76:NJQ76 NTL76:NTM76 ODH76:ODI76 OND76:ONE76 OWZ76:OXA76 PGV76:PGW76 PQR76:PQS76 QAN76:QAO76 QKJ76:QKK76 QUF76:QUG76 REB76:REC76 RNX76:RNY76 RXT76:RXU76 SHP76:SHQ76 SRL76:SRM76 TBH76:TBI76 TLD76:TLE76 TUZ76:TVA76 UEV76:UEW76 UOR76:UOS76 UYN76:UYO76 VIJ76:VIK76 VSF76:VSG76 WCB76:WCC76 WLX76:WLY76 WVT76:WVU76"/>
    <dataValidation allowBlank="1" showInputMessage="1" showErrorMessage="1" promptTitle="Very High Probability" prompt="Probability that this risk will occur is very high.  Percentage assigned to the very high rate is 90%."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dataValidation allowBlank="1" showInputMessage="1" showErrorMessage="1" promptTitle="High Probability" prompt="Probability that this risk will occur is high.  Percentage assigned to the high rate is 70%."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M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dataValidation allowBlank="1" showInputMessage="1" showErrorMessage="1" promptTitle="Very Low Probability" prompt="Probability that this risk will occur is very low.  Percentage assigned to the very low rate is 10%."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M67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dataValidation allowBlank="1" showInputMessage="1" showErrorMessage="1" promptTitle="Low Probability" prompt="Probability that this risk will occur is low.  Percentage assigned to the low rate is 30%."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M73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dataValidations>
  <pageMargins left="0.70866141732283472" right="0.70866141732283472" top="0.74803149606299213" bottom="0.74803149606299213" header="0.31496062992125984" footer="0.31496062992125984"/>
  <pageSetup paperSize="8"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Flitcroft</dc:creator>
  <cp:lastModifiedBy>Bob Flitcroft</cp:lastModifiedBy>
  <cp:lastPrinted>2015-02-18T11:10:36Z</cp:lastPrinted>
  <dcterms:created xsi:type="dcterms:W3CDTF">2015-02-02T16:56:11Z</dcterms:created>
  <dcterms:modified xsi:type="dcterms:W3CDTF">2015-02-18T11:11:59Z</dcterms:modified>
</cp:coreProperties>
</file>